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33" i="1" l="1"/>
  <c r="B32" i="1"/>
  <c r="B31" i="1"/>
  <c r="B27" i="1"/>
  <c r="B24" i="1"/>
  <c r="B19" i="1"/>
  <c r="B11" i="1"/>
  <c r="B25" i="1"/>
  <c r="B20" i="1"/>
  <c r="B17" i="1"/>
  <c r="B13" i="1"/>
  <c r="B15" i="1"/>
  <c r="B16" i="1"/>
  <c r="B12" i="1"/>
  <c r="B7" i="1"/>
  <c r="B22" i="1" l="1"/>
  <c r="B23" i="1"/>
  <c r="B26" i="1" l="1"/>
  <c r="B30" i="1" l="1"/>
  <c r="B28" i="1"/>
  <c r="B18" i="1" s="1"/>
  <c r="B10" i="1" l="1"/>
  <c r="B9" i="1"/>
  <c r="B35" i="1" l="1"/>
</calcChain>
</file>

<file path=xl/sharedStrings.xml><?xml version="1.0" encoding="utf-8"?>
<sst xmlns="http://schemas.openxmlformats.org/spreadsheetml/2006/main" count="37" uniqueCount="37">
  <si>
    <t>Наименование платежа и услуг</t>
  </si>
  <si>
    <t>1.Начисленные платежи</t>
  </si>
  <si>
    <t>2.Общая сумма оплат</t>
  </si>
  <si>
    <t>4.Общая стоимость оказанных услуг, всего:</t>
  </si>
  <si>
    <t>4.1. Благоустройство и санитарное содержание:</t>
  </si>
  <si>
    <t>Уборка придомовой территории</t>
  </si>
  <si>
    <t>Сумма, руб.</t>
  </si>
  <si>
    <t xml:space="preserve">                        управляющей компанией ООО "ЖК Сервис 1"</t>
  </si>
  <si>
    <t>Выезды аварийной бригады</t>
  </si>
  <si>
    <t>Диспетчерское обслуживание</t>
  </si>
  <si>
    <t>5.Остаок денежных средств на начало периода ("-" задолженность, "+"неизрасходованные средства)</t>
  </si>
  <si>
    <t>6.Остаок денежных средств на конец периода ("-" задолженность, "+"неизрасходованные средства)</t>
  </si>
  <si>
    <r>
      <t xml:space="preserve">                                                                                        </t>
    </r>
    <r>
      <rPr>
        <b/>
        <sz val="14"/>
        <color indexed="8"/>
        <rFont val="Times New Roman"/>
        <family val="1"/>
        <charset val="204"/>
      </rPr>
      <t xml:space="preserve">Отчет </t>
    </r>
  </si>
  <si>
    <t xml:space="preserve">           Директор                                           </t>
  </si>
  <si>
    <t>Механическая уборка придомовой территории</t>
  </si>
  <si>
    <t>4.3. Аварийно-диспетчерское обслуживание</t>
  </si>
  <si>
    <t>4.4. Услуги управления</t>
  </si>
  <si>
    <t xml:space="preserve"> о выполнении договора управления многоквартирным домом №40 по пр.Ленина</t>
  </si>
  <si>
    <t>Обработка системы отопления</t>
  </si>
  <si>
    <t>4.2.1. Отопление</t>
  </si>
  <si>
    <t>4.2.2. Водоснабжение и водоотведение</t>
  </si>
  <si>
    <t>4.2.Техническое обслуживание общего имущества</t>
  </si>
  <si>
    <t>4.2.3. Электроснабжение</t>
  </si>
  <si>
    <t>Уборка лестничных клеток</t>
  </si>
  <si>
    <t>Замена светильников и прожекторов на фасаде дома</t>
  </si>
  <si>
    <t>Введение ограничения подачи эл.энергии в кв.26 за долги по письму ПАО "ТНС Энерго НН"</t>
  </si>
  <si>
    <t>Устранение надписей на фасаде дома, замер территории для установки штакетника, составление списка материалов</t>
  </si>
  <si>
    <t>Ремонт системы ХВС</t>
  </si>
  <si>
    <t>Прочистка внутренней канализационной системы</t>
  </si>
  <si>
    <t>Якупова Р.А.</t>
  </si>
  <si>
    <t>Промывка, опрессовка, ревизия, шайбирование системы отопления</t>
  </si>
  <si>
    <t>Текущий ремонт системы отопления</t>
  </si>
  <si>
    <t>Пуск отопления</t>
  </si>
  <si>
    <t xml:space="preserve">                                                                     за 2023 год</t>
  </si>
  <si>
    <t>3. Задолженность за 2023г.</t>
  </si>
  <si>
    <t>Завоз песка для дворников</t>
  </si>
  <si>
    <t>Кронирование деревьев, вывоз веток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</si>
</sst>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2" fillId="0" borderId="1" xfId="0" applyNumberFormat="1" applyFont="1" applyBorder="1"/>
    <xf numFmtId="2" fontId="2" fillId="0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0" fontId="3" fillId="0" borderId="0" xfId="0" applyFont="1"/>
    <xf numFmtId="0" fontId="2" fillId="0" borderId="1" xfId="0" applyFont="1" applyBorder="1"/>
    <xf numFmtId="0" fontId="1" fillId="0" borderId="0" xfId="0" applyFont="1"/>
    <xf numFmtId="2" fontId="0" fillId="0" borderId="0" xfId="0" applyNumberFormat="1"/>
    <xf numFmtId="2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Border="1"/>
    <xf numFmtId="2" fontId="2" fillId="0" borderId="0" xfId="0" applyNumberFormat="1" applyFont="1" applyBorder="1"/>
    <xf numFmtId="0" fontId="0" fillId="0" borderId="0" xfId="0" applyBorder="1"/>
    <xf numFmtId="2" fontId="0" fillId="0" borderId="0" xfId="0" applyNumberFormat="1" applyBorder="1"/>
    <xf numFmtId="0" fontId="1" fillId="0" borderId="0" xfId="0" applyFont="1" applyBorder="1"/>
    <xf numFmtId="2" fontId="1" fillId="0" borderId="0" xfId="0" applyNumberFormat="1" applyFont="1" applyBorder="1"/>
    <xf numFmtId="0" fontId="2" fillId="0" borderId="0" xfId="0" applyFont="1" applyBorder="1" applyAlignment="1">
      <alignment horizontal="left" wrapText="1"/>
    </xf>
    <xf numFmtId="2" fontId="1" fillId="0" borderId="1" xfId="0" applyNumberFormat="1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4;&#1090;&#1095;&#1077;&#1090;&#1099;%202023/2023&#1075;.%20&#1053;&#1072;&#1095;&#1080;&#1089;&#1083;&#1077;&#1085;&#1080;&#1077;%20&#1087;&#1086;%20&#1076;&#1086;&#1084;&#1072;&#1084;/2023%20&#1075;.%20&#1051;&#1077;&#1085;&#1080;&#1085;&#1072;,%204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/>
      <sheetData sheetId="1"/>
      <sheetData sheetId="2">
        <row r="17">
          <cell r="B17">
            <v>47047.98</v>
          </cell>
        </row>
        <row r="18">
          <cell r="B18">
            <v>47047.98</v>
          </cell>
        </row>
        <row r="19">
          <cell r="B19">
            <v>47047.98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tabSelected="1" topLeftCell="A31" workbookViewId="0">
      <selection activeCell="B35" sqref="B35"/>
    </sheetView>
  </sheetViews>
  <sheetFormatPr defaultRowHeight="14.4" x14ac:dyDescent="0.3"/>
  <cols>
    <col min="1" max="1" width="68.88671875" customWidth="1"/>
    <col min="2" max="2" width="26.44140625" customWidth="1"/>
    <col min="6" max="6" width="9.44140625" bestFit="1" customWidth="1"/>
    <col min="10" max="10" width="9.44140625" bestFit="1" customWidth="1"/>
  </cols>
  <sheetData>
    <row r="1" spans="1:10" ht="17.399999999999999" x14ac:dyDescent="0.3">
      <c r="A1" s="7" t="s">
        <v>12</v>
      </c>
    </row>
    <row r="2" spans="1:10" ht="17.399999999999999" x14ac:dyDescent="0.3">
      <c r="A2" s="9" t="s">
        <v>17</v>
      </c>
      <c r="B2" s="9"/>
    </row>
    <row r="3" spans="1:10" ht="17.399999999999999" x14ac:dyDescent="0.3">
      <c r="A3" s="9" t="s">
        <v>7</v>
      </c>
      <c r="B3" s="9"/>
    </row>
    <row r="4" spans="1:10" ht="17.399999999999999" x14ac:dyDescent="0.3">
      <c r="A4" s="9" t="s">
        <v>33</v>
      </c>
      <c r="B4" s="9"/>
    </row>
    <row r="5" spans="1:10" ht="17.399999999999999" x14ac:dyDescent="0.3">
      <c r="A5" s="9"/>
      <c r="B5" s="9"/>
    </row>
    <row r="6" spans="1:10" ht="22.95" customHeight="1" x14ac:dyDescent="0.3">
      <c r="A6" s="4" t="s">
        <v>0</v>
      </c>
      <c r="B6" s="1" t="s">
        <v>6</v>
      </c>
    </row>
    <row r="7" spans="1:10" ht="20.399999999999999" customHeight="1" x14ac:dyDescent="0.3">
      <c r="A7" s="5" t="s">
        <v>1</v>
      </c>
      <c r="B7" s="11">
        <f>422721+[1]Лист3!$B$17+[1]Лист3!$B$18+[1]Лист3!$B$19</f>
        <v>563864.93999999994</v>
      </c>
    </row>
    <row r="8" spans="1:10" ht="21" customHeight="1" x14ac:dyDescent="0.3">
      <c r="A8" s="5" t="s">
        <v>2</v>
      </c>
      <c r="B8" s="11">
        <v>540041.52</v>
      </c>
    </row>
    <row r="9" spans="1:10" ht="19.95" customHeight="1" x14ac:dyDescent="0.3">
      <c r="A9" s="5" t="s">
        <v>34</v>
      </c>
      <c r="B9" s="6">
        <f>B8-B7</f>
        <v>-23823.419999999925</v>
      </c>
    </row>
    <row r="10" spans="1:10" ht="23.4" customHeight="1" x14ac:dyDescent="0.3">
      <c r="A10" s="5" t="s">
        <v>3</v>
      </c>
      <c r="B10" s="11">
        <f>B11+B18+B30+B33</f>
        <v>451945</v>
      </c>
    </row>
    <row r="11" spans="1:10" ht="23.4" customHeight="1" x14ac:dyDescent="0.3">
      <c r="A11" s="5" t="s">
        <v>4</v>
      </c>
      <c r="B11" s="12">
        <f>B12+B13+B16+B17+B14+B15</f>
        <v>202465</v>
      </c>
    </row>
    <row r="12" spans="1:10" ht="21" customHeight="1" x14ac:dyDescent="0.3">
      <c r="A12" s="5" t="s">
        <v>5</v>
      </c>
      <c r="B12" s="3">
        <f>1890*4*12</f>
        <v>90720</v>
      </c>
      <c r="J12" s="10"/>
    </row>
    <row r="13" spans="1:10" ht="21.6" customHeight="1" x14ac:dyDescent="0.3">
      <c r="A13" s="5" t="s">
        <v>23</v>
      </c>
      <c r="B13" s="3">
        <f>736*4*12+2000+1700+1200</f>
        <v>40228</v>
      </c>
    </row>
    <row r="14" spans="1:10" ht="21.6" customHeight="1" x14ac:dyDescent="0.3">
      <c r="A14" s="5" t="s">
        <v>35</v>
      </c>
      <c r="B14" s="3">
        <v>1500</v>
      </c>
    </row>
    <row r="15" spans="1:10" ht="21.6" customHeight="1" x14ac:dyDescent="0.3">
      <c r="A15" s="5" t="s">
        <v>36</v>
      </c>
      <c r="B15" s="3">
        <f>1600+37198</f>
        <v>38798</v>
      </c>
    </row>
    <row r="16" spans="1:10" ht="21.6" customHeight="1" x14ac:dyDescent="0.3">
      <c r="A16" s="5" t="s">
        <v>14</v>
      </c>
      <c r="B16" s="3">
        <f>4000+2940+4140+12000</f>
        <v>23080</v>
      </c>
    </row>
    <row r="17" spans="1:2" ht="33" customHeight="1" x14ac:dyDescent="0.3">
      <c r="A17" s="5" t="s">
        <v>26</v>
      </c>
      <c r="B17" s="3">
        <f>3500+1389+2198+1052</f>
        <v>8139</v>
      </c>
    </row>
    <row r="18" spans="1:2" ht="21.6" customHeight="1" x14ac:dyDescent="0.3">
      <c r="A18" s="5" t="s">
        <v>21</v>
      </c>
      <c r="B18" s="21">
        <f>B19+B24+B27</f>
        <v>67419</v>
      </c>
    </row>
    <row r="19" spans="1:2" ht="21.6" customHeight="1" x14ac:dyDescent="0.3">
      <c r="A19" s="5" t="s">
        <v>19</v>
      </c>
      <c r="B19" s="21">
        <f>B20+B21+B22+B23</f>
        <v>29958</v>
      </c>
    </row>
    <row r="20" spans="1:2" ht="21.6" customHeight="1" x14ac:dyDescent="0.3">
      <c r="A20" s="5" t="s">
        <v>18</v>
      </c>
      <c r="B20" s="3">
        <f>640+926+1160</f>
        <v>2726</v>
      </c>
    </row>
    <row r="21" spans="1:2" ht="33" customHeight="1" x14ac:dyDescent="0.3">
      <c r="A21" s="5" t="s">
        <v>30</v>
      </c>
      <c r="B21" s="3">
        <v>14600</v>
      </c>
    </row>
    <row r="22" spans="1:2" ht="18.600000000000001" customHeight="1" x14ac:dyDescent="0.3">
      <c r="A22" s="5" t="s">
        <v>32</v>
      </c>
      <c r="B22" s="3">
        <f>1700+402</f>
        <v>2102</v>
      </c>
    </row>
    <row r="23" spans="1:2" ht="20.399999999999999" customHeight="1" x14ac:dyDescent="0.3">
      <c r="A23" s="5" t="s">
        <v>31</v>
      </c>
      <c r="B23" s="3">
        <f>930+6800+2800</f>
        <v>10530</v>
      </c>
    </row>
    <row r="24" spans="1:2" ht="21.6" customHeight="1" x14ac:dyDescent="0.3">
      <c r="A24" s="5" t="s">
        <v>20</v>
      </c>
      <c r="B24" s="21">
        <f>B26+B25</f>
        <v>17731</v>
      </c>
    </row>
    <row r="25" spans="1:2" ht="21.6" customHeight="1" x14ac:dyDescent="0.3">
      <c r="A25" s="5" t="s">
        <v>28</v>
      </c>
      <c r="B25" s="3">
        <f>3580+3158+5559+1654+1654</f>
        <v>15605</v>
      </c>
    </row>
    <row r="26" spans="1:2" ht="21.6" customHeight="1" x14ac:dyDescent="0.3">
      <c r="A26" s="5" t="s">
        <v>27</v>
      </c>
      <c r="B26" s="3">
        <f>1200+926</f>
        <v>2126</v>
      </c>
    </row>
    <row r="27" spans="1:2" ht="21.6" customHeight="1" x14ac:dyDescent="0.3">
      <c r="A27" s="5" t="s">
        <v>22</v>
      </c>
      <c r="B27" s="21">
        <f>B28+B29</f>
        <v>19730</v>
      </c>
    </row>
    <row r="28" spans="1:2" ht="20.399999999999999" customHeight="1" x14ac:dyDescent="0.3">
      <c r="A28" s="5" t="s">
        <v>24</v>
      </c>
      <c r="B28" s="3">
        <f>795+3970+2245+12220</f>
        <v>19230</v>
      </c>
    </row>
    <row r="29" spans="1:2" ht="36" customHeight="1" x14ac:dyDescent="0.3">
      <c r="A29" s="5" t="s">
        <v>25</v>
      </c>
      <c r="B29" s="3">
        <v>500</v>
      </c>
    </row>
    <row r="30" spans="1:2" ht="18" x14ac:dyDescent="0.35">
      <c r="A30" s="8" t="s">
        <v>15</v>
      </c>
      <c r="B30" s="12">
        <f>B31+B32</f>
        <v>21292</v>
      </c>
    </row>
    <row r="31" spans="1:2" ht="18" x14ac:dyDescent="0.35">
      <c r="A31" s="8" t="s">
        <v>9</v>
      </c>
      <c r="B31" s="2">
        <f>1373*4</f>
        <v>5492</v>
      </c>
    </row>
    <row r="32" spans="1:2" ht="18" x14ac:dyDescent="0.35">
      <c r="A32" s="8" t="s">
        <v>8</v>
      </c>
      <c r="B32" s="2">
        <f>4800+5000+6000</f>
        <v>15800</v>
      </c>
    </row>
    <row r="33" spans="1:2" ht="18" x14ac:dyDescent="0.35">
      <c r="A33" s="8" t="s">
        <v>16</v>
      </c>
      <c r="B33" s="12">
        <f>45934*3.5</f>
        <v>160769</v>
      </c>
    </row>
    <row r="34" spans="1:2" ht="36" x14ac:dyDescent="0.35">
      <c r="A34" s="13" t="s">
        <v>10</v>
      </c>
      <c r="B34" s="2">
        <v>-48254.3</v>
      </c>
    </row>
    <row r="35" spans="1:2" ht="36" x14ac:dyDescent="0.35">
      <c r="A35" s="13" t="s">
        <v>11</v>
      </c>
      <c r="B35" s="12">
        <f>B7-B10+B9+B34</f>
        <v>39842.220000000016</v>
      </c>
    </row>
    <row r="36" spans="1:2" ht="18" x14ac:dyDescent="0.35">
      <c r="A36" s="20"/>
      <c r="B36" s="19"/>
    </row>
    <row r="37" spans="1:2" s="16" customFormat="1" ht="18" x14ac:dyDescent="0.35">
      <c r="A37" s="14"/>
      <c r="B37" s="15"/>
    </row>
    <row r="38" spans="1:2" s="16" customFormat="1" ht="17.399999999999999" x14ac:dyDescent="0.3">
      <c r="A38" s="18" t="s">
        <v>13</v>
      </c>
      <c r="B38" s="19" t="s">
        <v>29</v>
      </c>
    </row>
    <row r="39" spans="1:2" s="16" customFormat="1" ht="18" x14ac:dyDescent="0.35">
      <c r="A39" s="14"/>
      <c r="B39" s="15"/>
    </row>
    <row r="40" spans="1:2" s="16" customFormat="1" ht="18" x14ac:dyDescent="0.35">
      <c r="A40" s="14"/>
      <c r="B40" s="15"/>
    </row>
    <row r="41" spans="1:2" s="16" customFormat="1" ht="18" x14ac:dyDescent="0.35">
      <c r="A41" s="14"/>
      <c r="B41" s="15"/>
    </row>
    <row r="42" spans="1:2" s="16" customFormat="1" x14ac:dyDescent="0.3">
      <c r="B42" s="17"/>
    </row>
    <row r="43" spans="1:2" s="16" customFormat="1" x14ac:dyDescent="0.3">
      <c r="B43" s="17"/>
    </row>
    <row r="44" spans="1:2" s="16" customFormat="1" x14ac:dyDescent="0.3"/>
    <row r="45" spans="1:2" s="16" customFormat="1" x14ac:dyDescent="0.3"/>
    <row r="46" spans="1:2" s="16" customFormat="1" x14ac:dyDescent="0.3"/>
  </sheetData>
  <phoneticPr fontId="4" type="noConversion"/>
  <pageMargins left="0.7" right="0.7" top="0.75" bottom="0.75" header="0.3" footer="0.3"/>
  <pageSetup paperSize="9" scale="87" fitToWidth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2020-06-22T13:45:53Z</cp:lastPrinted>
  <dcterms:created xsi:type="dcterms:W3CDTF">2006-09-16T00:00:00Z</dcterms:created>
  <dcterms:modified xsi:type="dcterms:W3CDTF">2024-02-20T08:49:10Z</dcterms:modified>
</cp:coreProperties>
</file>