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33" i="1" l="1"/>
  <c r="B32" i="1"/>
  <c r="B21" i="1"/>
  <c r="B11" i="1"/>
  <c r="B12" i="1"/>
  <c r="B10" i="1"/>
  <c r="B34" i="1"/>
  <c r="B25" i="1"/>
  <c r="B20" i="1"/>
  <c r="B23" i="1"/>
  <c r="B14" i="1"/>
  <c r="B13" i="1"/>
  <c r="B8" i="1"/>
  <c r="B7" i="1"/>
  <c r="B22" i="1" l="1"/>
  <c r="B28" i="1"/>
  <c r="B30" i="1"/>
  <c r="B29" i="1" s="1"/>
  <c r="B17" i="1"/>
  <c r="B19" i="1" l="1"/>
  <c r="B31" i="1" l="1"/>
  <c r="B9" i="1" l="1"/>
  <c r="B36" i="1" l="1"/>
</calcChain>
</file>

<file path=xl/sharedStrings.xml><?xml version="1.0" encoding="utf-8"?>
<sst xmlns="http://schemas.openxmlformats.org/spreadsheetml/2006/main" count="38" uniqueCount="38">
  <si>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</si>
  <si>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</si>
  <si>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</si>
  <si>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</si>
  <si>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</si>
  <si>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</si>
  <si>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</si>
  <si>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</si>
  <si>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</si>
  <si>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</si>
  <si>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Осмотр линий электрических сетей на лестничных клетках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</si>
  <si>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</si>
  <si>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</si>
  <si>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</si>
  <si>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</si>
  <si>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</si>
  <si>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</si>
  <si>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</si>
  <si>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</si>
  <si>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</si>
  <si>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 xml:space="preserve"> о выполнении договора управления многоквартирным домом №16 по ул.Кирова</t>
  </si>
  <si>
    <t>4.2.2. Электроснабжение</t>
  </si>
  <si>
    <t>4.2.4. Водоснабжение и водоотведение</t>
  </si>
  <si>
    <t>Осмотр линий электрических сетей чердаков</t>
  </si>
  <si>
    <t xml:space="preserve">Уборка лестничных клеток </t>
  </si>
  <si>
    <t>Уборка кровли от снега и наледи</t>
  </si>
  <si>
    <t>Якупова Р.А.</t>
  </si>
  <si>
    <t>Вывоз упавшего дерева с придомовой территории</t>
  </si>
  <si>
    <t>Текущий ремонт кровли</t>
  </si>
  <si>
    <t>Прочистка нутренней канализационной сети</t>
  </si>
  <si>
    <t>Замена ламп, ремонт светильников</t>
  </si>
  <si>
    <t>Промывка, опрессовка, ревизия, шайбирование системы отопления</t>
  </si>
  <si>
    <t>Монтаж запитки</t>
  </si>
  <si>
    <t xml:space="preserve">                                                                     за 2023 год.</t>
  </si>
  <si>
    <t>3. Задолженность за 2023 год.</t>
  </si>
  <si>
    <t>Завоз песка для дворника</t>
  </si>
  <si>
    <t>Ремонт водосточной трубы</t>
  </si>
  <si>
    <t>Замер параметров отопления, обработка системы отопления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</si>
</sst>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4;&#1090;&#1095;&#1077;&#1090;&#1099;%202023/2023&#1075;.%20&#1053;&#1072;&#1095;&#1080;&#1089;&#1083;&#1077;&#1085;&#1080;&#1077;%20&#1087;&#1086;%20&#1076;&#1086;&#1084;&#1072;&#1084;/2023%20&#1075;.%20&#1050;&#1080;&#1088;&#1086;&#1074;&#1072;,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>
        <row r="10">
          <cell r="C10">
            <v>38443.69</v>
          </cell>
        </row>
        <row r="11">
          <cell r="C11">
            <v>34190.92</v>
          </cell>
        </row>
        <row r="12">
          <cell r="C12">
            <v>34575.56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>
      <selection activeCell="B34" sqref="B34"/>
    </sheetView>
  </sheetViews>
  <sheetFormatPr defaultRowHeight="14.4" x14ac:dyDescent="0.3"/>
  <cols>
    <col min="1" max="1" width="68.5546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18</v>
      </c>
    </row>
    <row r="2" spans="1:10" ht="17.399999999999999" x14ac:dyDescent="0.3">
      <c r="A2" s="9" t="s">
        <v>20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33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f>311389.86+103506.45</f>
        <v>414896.31</v>
      </c>
    </row>
    <row r="8" spans="1:10" ht="21" customHeight="1" x14ac:dyDescent="0.3">
      <c r="A8" s="5" t="s">
        <v>2</v>
      </c>
      <c r="B8" s="11">
        <f>296024.38+[1]Лист3!$C$10+[1]Лист3!$C$11+[1]Лист3!$C$12</f>
        <v>403234.55</v>
      </c>
    </row>
    <row r="9" spans="1:10" ht="19.95" customHeight="1" x14ac:dyDescent="0.3">
      <c r="A9" s="5" t="s">
        <v>34</v>
      </c>
      <c r="B9" s="6">
        <f>B8-B7</f>
        <v>-11661.760000000009</v>
      </c>
    </row>
    <row r="10" spans="1:10" ht="23.4" customHeight="1" x14ac:dyDescent="0.3">
      <c r="A10" s="5" t="s">
        <v>3</v>
      </c>
      <c r="B10" s="11">
        <f>B11+B20+B31+B34</f>
        <v>343249.96</v>
      </c>
    </row>
    <row r="11" spans="1:10" ht="23.4" customHeight="1" x14ac:dyDescent="0.3">
      <c r="A11" s="5" t="s">
        <v>4</v>
      </c>
      <c r="B11" s="12">
        <f>B12+B13+B14+B19+B16+B17+B18</f>
        <v>200118.22</v>
      </c>
    </row>
    <row r="12" spans="1:10" ht="21" customHeight="1" x14ac:dyDescent="0.3">
      <c r="A12" s="5" t="s">
        <v>5</v>
      </c>
      <c r="B12" s="3">
        <f>(1890*3+400)*12</f>
        <v>72840</v>
      </c>
      <c r="J12" s="10"/>
    </row>
    <row r="13" spans="1:10" ht="21.6" customHeight="1" x14ac:dyDescent="0.3">
      <c r="A13" s="5" t="s">
        <v>24</v>
      </c>
      <c r="B13" s="3">
        <f>736*3*12</f>
        <v>26496</v>
      </c>
    </row>
    <row r="14" spans="1:10" ht="21" customHeight="1" x14ac:dyDescent="0.3">
      <c r="A14" s="5" t="s">
        <v>17</v>
      </c>
      <c r="B14" s="3">
        <f>4000+3940+9000</f>
        <v>16940</v>
      </c>
    </row>
    <row r="15" spans="1:10" ht="21" customHeight="1" x14ac:dyDescent="0.3">
      <c r="A15" s="5" t="s">
        <v>35</v>
      </c>
      <c r="B15" s="3">
        <v>1500</v>
      </c>
    </row>
    <row r="16" spans="1:10" ht="21" customHeight="1" x14ac:dyDescent="0.3">
      <c r="A16" s="5" t="s">
        <v>27</v>
      </c>
      <c r="B16" s="3">
        <v>3500</v>
      </c>
    </row>
    <row r="17" spans="1:2" ht="21" customHeight="1" x14ac:dyDescent="0.3">
      <c r="A17" s="5" t="s">
        <v>28</v>
      </c>
      <c r="B17" s="3">
        <f>2700+58000</f>
        <v>60700</v>
      </c>
    </row>
    <row r="18" spans="1:2" ht="21" customHeight="1" x14ac:dyDescent="0.3">
      <c r="A18" s="5" t="s">
        <v>36</v>
      </c>
      <c r="B18" s="3">
        <v>3640</v>
      </c>
    </row>
    <row r="19" spans="1:2" ht="21" customHeight="1" x14ac:dyDescent="0.3">
      <c r="A19" s="5" t="s">
        <v>25</v>
      </c>
      <c r="B19" s="3">
        <f>15812.22+190</f>
        <v>16002.22</v>
      </c>
    </row>
    <row r="20" spans="1:2" ht="18" x14ac:dyDescent="0.35">
      <c r="A20" s="8" t="s">
        <v>7</v>
      </c>
      <c r="B20" s="12">
        <f>B21+B25+B29</f>
        <v>29491.98</v>
      </c>
    </row>
    <row r="21" spans="1:2" ht="18" x14ac:dyDescent="0.35">
      <c r="A21" s="8" t="s">
        <v>9</v>
      </c>
      <c r="B21" s="12">
        <f>B23+B22+B24</f>
        <v>12637.04</v>
      </c>
    </row>
    <row r="22" spans="1:2" ht="18" x14ac:dyDescent="0.35">
      <c r="A22" s="8" t="s">
        <v>32</v>
      </c>
      <c r="B22" s="2">
        <f>1100+470</f>
        <v>1570</v>
      </c>
    </row>
    <row r="23" spans="1:2" ht="19.2" customHeight="1" x14ac:dyDescent="0.35">
      <c r="A23" s="8" t="s">
        <v>37</v>
      </c>
      <c r="B23" s="2">
        <f>740+393.04+596+596+942</f>
        <v>3267.04</v>
      </c>
    </row>
    <row r="24" spans="1:2" ht="37.200000000000003" customHeight="1" x14ac:dyDescent="0.35">
      <c r="A24" s="21" t="s">
        <v>31</v>
      </c>
      <c r="B24" s="2">
        <v>7800</v>
      </c>
    </row>
    <row r="25" spans="1:2" ht="18" x14ac:dyDescent="0.35">
      <c r="A25" s="8" t="s">
        <v>21</v>
      </c>
      <c r="B25" s="12">
        <f>B26+B27+B28</f>
        <v>10196.56</v>
      </c>
    </row>
    <row r="26" spans="1:2" ht="18" x14ac:dyDescent="0.35">
      <c r="A26" s="8" t="s">
        <v>23</v>
      </c>
      <c r="B26" s="2">
        <v>3200</v>
      </c>
    </row>
    <row r="27" spans="1:2" ht="18" x14ac:dyDescent="0.35">
      <c r="A27" s="8" t="s">
        <v>10</v>
      </c>
      <c r="B27" s="2">
        <v>5600</v>
      </c>
    </row>
    <row r="28" spans="1:2" ht="18" x14ac:dyDescent="0.35">
      <c r="A28" s="8" t="s">
        <v>30</v>
      </c>
      <c r="B28" s="2">
        <f>696.56+700</f>
        <v>1396.56</v>
      </c>
    </row>
    <row r="29" spans="1:2" ht="18" x14ac:dyDescent="0.35">
      <c r="A29" s="8" t="s">
        <v>22</v>
      </c>
      <c r="B29" s="12">
        <f>B30</f>
        <v>6658.38</v>
      </c>
    </row>
    <row r="30" spans="1:2" ht="18" x14ac:dyDescent="0.35">
      <c r="A30" s="8" t="s">
        <v>29</v>
      </c>
      <c r="B30" s="2">
        <f>360+898.38+3600+1800</f>
        <v>6658.38</v>
      </c>
    </row>
    <row r="31" spans="1:2" ht="18" x14ac:dyDescent="0.35">
      <c r="A31" s="8" t="s">
        <v>11</v>
      </c>
      <c r="B31" s="12">
        <f>B32+B33</f>
        <v>21353.640000000003</v>
      </c>
    </row>
    <row r="32" spans="1:2" ht="18" x14ac:dyDescent="0.35">
      <c r="A32" s="8" t="s">
        <v>14</v>
      </c>
      <c r="B32" s="2">
        <f>586.64*4</f>
        <v>2346.56</v>
      </c>
    </row>
    <row r="33" spans="1:2" ht="18" x14ac:dyDescent="0.35">
      <c r="A33" s="8" t="s">
        <v>13</v>
      </c>
      <c r="B33" s="2">
        <f>4751.77*4</f>
        <v>19007.080000000002</v>
      </c>
    </row>
    <row r="34" spans="1:2" ht="18" x14ac:dyDescent="0.35">
      <c r="A34" s="8" t="s">
        <v>12</v>
      </c>
      <c r="B34" s="12">
        <f>23071.53*4</f>
        <v>92286.12</v>
      </c>
    </row>
    <row r="35" spans="1:2" ht="36" x14ac:dyDescent="0.35">
      <c r="A35" s="13" t="s">
        <v>15</v>
      </c>
      <c r="B35" s="12">
        <v>72918.820000000007</v>
      </c>
    </row>
    <row r="36" spans="1:2" ht="36" x14ac:dyDescent="0.35">
      <c r="A36" s="13" t="s">
        <v>16</v>
      </c>
      <c r="B36" s="12">
        <f>B7-B10+B9+B35</f>
        <v>132903.40999999997</v>
      </c>
    </row>
    <row r="37" spans="1:2" ht="18" x14ac:dyDescent="0.35">
      <c r="A37" s="20"/>
      <c r="B37" s="19"/>
    </row>
    <row r="38" spans="1:2" s="16" customFormat="1" ht="18" x14ac:dyDescent="0.35">
      <c r="A38" s="14"/>
      <c r="B38" s="15"/>
    </row>
    <row r="39" spans="1:2" s="16" customFormat="1" ht="17.399999999999999" x14ac:dyDescent="0.3">
      <c r="A39" s="18" t="s">
        <v>19</v>
      </c>
      <c r="B39" s="19" t="s">
        <v>26</v>
      </c>
    </row>
    <row r="40" spans="1:2" s="16" customFormat="1" ht="18" x14ac:dyDescent="0.35">
      <c r="A40" s="14"/>
      <c r="B40" s="15"/>
    </row>
    <row r="41" spans="1:2" s="16" customFormat="1" ht="18" x14ac:dyDescent="0.35">
      <c r="A41" s="14"/>
      <c r="B41" s="15"/>
    </row>
    <row r="42" spans="1:2" s="16" customFormat="1" ht="18" x14ac:dyDescent="0.35">
      <c r="A42" s="14"/>
      <c r="B42" s="15"/>
    </row>
    <row r="43" spans="1:2" s="16" customFormat="1" x14ac:dyDescent="0.3">
      <c r="B43" s="17"/>
    </row>
    <row r="44" spans="1:2" s="16" customFormat="1" x14ac:dyDescent="0.3">
      <c r="B44" s="17"/>
    </row>
    <row r="45" spans="1:2" s="16" customFormat="1" x14ac:dyDescent="0.3"/>
    <row r="46" spans="1:2" s="16" customFormat="1" x14ac:dyDescent="0.3"/>
    <row r="47" spans="1:2" s="16" customFormat="1" x14ac:dyDescent="0.3"/>
  </sheetData>
  <phoneticPr fontId="4" type="noConversion"/>
  <pageMargins left="0.7" right="0.7" top="0.75" bottom="0.75" header="0.3" footer="0.3"/>
  <pageSetup paperSize="9" scale="90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2020-06-09T12:47:00Z</cp:lastPrinted>
  <dcterms:created xsi:type="dcterms:W3CDTF">2006-09-16T00:00:00Z</dcterms:created>
  <dcterms:modified xsi:type="dcterms:W3CDTF">2024-02-20T08:38:23Z</dcterms:modified>
</cp:coreProperties>
</file>