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38" i="1" l="1"/>
  <c r="B33" i="1"/>
  <c r="B31" i="1"/>
  <c r="B37" i="1"/>
  <c r="B35" i="1" s="1"/>
  <c r="B36" i="1"/>
  <c r="B27" i="1"/>
  <c r="B23" i="1"/>
  <c r="B25" i="1"/>
  <c r="B32" i="1"/>
  <c r="B20" i="1"/>
  <c r="B15" i="1"/>
  <c r="B14" i="1"/>
  <c r="B13" i="1"/>
  <c r="B12" i="1"/>
  <c r="B11" i="1" s="1"/>
  <c r="B7" i="1"/>
  <c r="B28" i="1" l="1"/>
  <c r="B22" i="1" s="1"/>
  <c r="B30" i="1"/>
  <c r="B9" i="1" l="1"/>
  <c r="B21" i="1" l="1"/>
  <c r="B10" i="1" s="1"/>
  <c r="B40" i="1" l="1"/>
</calcChain>
</file>

<file path=xl/sharedStrings.xml><?xml version="1.0" encoding="utf-8"?>
<sst xmlns="http://schemas.openxmlformats.org/spreadsheetml/2006/main" count="42" uniqueCount="42">
  <si>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</si>
  <si>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</si>
  <si>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</si>
  <si>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</si>
  <si>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</si>
  <si>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</si>
  <si>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</si>
  <si>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</si>
  <si>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</si>
  <si>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</si>
  <si>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</si>
  <si>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</si>
  <si>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</si>
  <si>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</si>
  <si>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</si>
  <si>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</si>
  <si>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>Обработка системы отопления</t>
  </si>
  <si>
    <t xml:space="preserve"> о выполнении договора управления многоквартирным домом №5 по ул.Гастелло</t>
  </si>
  <si>
    <t>4.4. Аварийно-диспетчерское обслуживание</t>
  </si>
  <si>
    <t>4.5. Услуги управления</t>
  </si>
  <si>
    <t>4.2.2. Электроснабжение</t>
  </si>
  <si>
    <t>4.2.3.ВДГО</t>
  </si>
  <si>
    <t>Проверка вентканалов и дымоходов</t>
  </si>
  <si>
    <t>Уборка лестничных клеток, дезинфекция подъездов</t>
  </si>
  <si>
    <t>4.2.1. Отопление, водоснабжение, водоотведение</t>
  </si>
  <si>
    <t>Прочистка внутренней канализационной сети</t>
  </si>
  <si>
    <t>Замена общедомового прибора учета ХВС</t>
  </si>
  <si>
    <t>Замена стояка канализации в кв.21</t>
  </si>
  <si>
    <t>Ремонт кровли и снегозадержателей над кв.9</t>
  </si>
  <si>
    <t>Изготовление и установка столбиков</t>
  </si>
  <si>
    <t>Установка аншлага</t>
  </si>
  <si>
    <t>Промывка, опрессовка, ревизия, шайбирование системы отопления</t>
  </si>
  <si>
    <t>Пуск отопления</t>
  </si>
  <si>
    <t xml:space="preserve">                                                                     за 2023 год.</t>
  </si>
  <si>
    <t>3. Задолженность за 2023г.</t>
  </si>
  <si>
    <t>Кронирование 5-ти тополей на придомовой территории</t>
  </si>
  <si>
    <t>Завоз песка для дворников</t>
  </si>
  <si>
    <t>Ремонт мусорного контейнера</t>
  </si>
  <si>
    <t>Ремонт освещения</t>
  </si>
  <si>
    <t>Ремонт системы канализации</t>
  </si>
  <si>
    <t xml:space="preserve">Устранение утечки ХВС </t>
  </si>
  <si>
    <t xml:space="preserve">        Якупова Р.А.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</si>
</sst>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90;&#1095;&#1077;&#1090;&#1099;%202023/2023&#1075;.%20&#1053;&#1072;&#1095;&#1080;&#1089;&#1083;&#1077;&#1085;&#1080;&#1077;%20&#1087;&#1086;%20&#1076;&#1086;&#1084;&#1072;&#1084;/2023%20&#1075;.%20&#1043;&#1072;&#1089;&#1090;&#1077;&#1083;&#1083;&#1086;,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9">
          <cell r="B19">
            <v>44454.66</v>
          </cell>
        </row>
        <row r="20">
          <cell r="B20">
            <v>44454.66</v>
          </cell>
        </row>
        <row r="21">
          <cell r="B21">
            <v>44454.66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4" workbookViewId="0">
      <selection activeCell="A49" sqref="A49"/>
    </sheetView>
  </sheetViews>
  <sheetFormatPr defaultRowHeight="14.4" x14ac:dyDescent="0.3"/>
  <cols>
    <col min="1" max="1" width="67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14</v>
      </c>
    </row>
    <row r="2" spans="1:10" ht="17.399999999999999" x14ac:dyDescent="0.3">
      <c r="A2" s="9" t="s">
        <v>17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33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f>400327+[1]Лист3!$B$19+[1]Лист3!$B$20+[1]Лист3!$B$21</f>
        <v>533690.9800000001</v>
      </c>
    </row>
    <row r="8" spans="1:10" ht="21" customHeight="1" x14ac:dyDescent="0.3">
      <c r="A8" s="5" t="s">
        <v>2</v>
      </c>
      <c r="B8" s="11">
        <v>500319.16</v>
      </c>
    </row>
    <row r="9" spans="1:10" ht="19.95" customHeight="1" x14ac:dyDescent="0.3">
      <c r="A9" s="5" t="s">
        <v>34</v>
      </c>
      <c r="B9" s="6">
        <f>B8-B7</f>
        <v>-33371.820000000123</v>
      </c>
    </row>
    <row r="10" spans="1:10" ht="23.4" customHeight="1" x14ac:dyDescent="0.3">
      <c r="A10" s="5" t="s">
        <v>3</v>
      </c>
      <c r="B10" s="11">
        <f>B11+B21+B35+B38</f>
        <v>453362.23999999993</v>
      </c>
    </row>
    <row r="11" spans="1:10" ht="23.4" customHeight="1" x14ac:dyDescent="0.3">
      <c r="A11" s="5" t="s">
        <v>4</v>
      </c>
      <c r="B11" s="12">
        <f>B12+B13+B14+B16+B18+B19+B20+B15+B17</f>
        <v>227489</v>
      </c>
    </row>
    <row r="12" spans="1:10" ht="21" customHeight="1" x14ac:dyDescent="0.3">
      <c r="A12" s="5" t="s">
        <v>5</v>
      </c>
      <c r="B12" s="3">
        <f>(3*1890+400)*12+8000</f>
        <v>80840</v>
      </c>
      <c r="J12" s="10"/>
    </row>
    <row r="13" spans="1:10" ht="21.6" customHeight="1" x14ac:dyDescent="0.3">
      <c r="A13" s="5" t="s">
        <v>23</v>
      </c>
      <c r="B13" s="3">
        <f>3*736*12+7000</f>
        <v>33496</v>
      </c>
    </row>
    <row r="14" spans="1:10" ht="21" customHeight="1" x14ac:dyDescent="0.3">
      <c r="A14" s="5" t="s">
        <v>13</v>
      </c>
      <c r="B14" s="3">
        <f>4000+3940+1270+3000+3000+3000</f>
        <v>18210</v>
      </c>
    </row>
    <row r="15" spans="1:10" ht="21" customHeight="1" x14ac:dyDescent="0.3">
      <c r="A15" s="5" t="s">
        <v>35</v>
      </c>
      <c r="B15" s="3">
        <f>1110+37199</f>
        <v>38309</v>
      </c>
    </row>
    <row r="16" spans="1:10" ht="21" customHeight="1" x14ac:dyDescent="0.3">
      <c r="A16" s="5" t="s">
        <v>29</v>
      </c>
      <c r="B16" s="3">
        <v>6500</v>
      </c>
    </row>
    <row r="17" spans="1:2" ht="21" customHeight="1" x14ac:dyDescent="0.3">
      <c r="A17" s="5" t="s">
        <v>36</v>
      </c>
      <c r="B17" s="3">
        <v>1500</v>
      </c>
    </row>
    <row r="18" spans="1:2" ht="21" customHeight="1" x14ac:dyDescent="0.3">
      <c r="A18" s="5" t="s">
        <v>30</v>
      </c>
      <c r="B18" s="3">
        <v>3500</v>
      </c>
    </row>
    <row r="19" spans="1:2" ht="21" customHeight="1" x14ac:dyDescent="0.3">
      <c r="A19" s="5" t="s">
        <v>37</v>
      </c>
      <c r="B19" s="3">
        <v>2888</v>
      </c>
    </row>
    <row r="20" spans="1:2" ht="21" customHeight="1" x14ac:dyDescent="0.3">
      <c r="A20" s="5" t="s">
        <v>28</v>
      </c>
      <c r="B20" s="3">
        <f>2857+37800+527+1062</f>
        <v>42246</v>
      </c>
    </row>
    <row r="21" spans="1:2" ht="18" x14ac:dyDescent="0.35">
      <c r="A21" s="8" t="s">
        <v>7</v>
      </c>
      <c r="B21" s="12">
        <f>B22+B31+B33</f>
        <v>79049.600000000006</v>
      </c>
    </row>
    <row r="22" spans="1:2" ht="18" x14ac:dyDescent="0.35">
      <c r="A22" s="8" t="s">
        <v>24</v>
      </c>
      <c r="B22" s="12">
        <f>B23+B26+B28+B30+B24+B25+B27+B29</f>
        <v>61744.78</v>
      </c>
    </row>
    <row r="23" spans="1:2" ht="18" x14ac:dyDescent="0.35">
      <c r="A23" s="8" t="s">
        <v>16</v>
      </c>
      <c r="B23" s="2">
        <f>800+1428+1110+1854</f>
        <v>5192</v>
      </c>
    </row>
    <row r="24" spans="1:2" ht="36" x14ac:dyDescent="0.35">
      <c r="A24" s="21" t="s">
        <v>31</v>
      </c>
      <c r="B24" s="2">
        <v>8500</v>
      </c>
    </row>
    <row r="25" spans="1:2" ht="18" x14ac:dyDescent="0.35">
      <c r="A25" s="21" t="s">
        <v>32</v>
      </c>
      <c r="B25" s="2">
        <f>1200+2780</f>
        <v>3980</v>
      </c>
    </row>
    <row r="26" spans="1:2" ht="18" x14ac:dyDescent="0.35">
      <c r="A26" s="8" t="s">
        <v>25</v>
      </c>
      <c r="B26" s="2">
        <v>4632.78</v>
      </c>
    </row>
    <row r="27" spans="1:2" ht="18" x14ac:dyDescent="0.35">
      <c r="A27" s="8" t="s">
        <v>39</v>
      </c>
      <c r="B27" s="2">
        <f>3222+10097+4170</f>
        <v>17489</v>
      </c>
    </row>
    <row r="28" spans="1:2" ht="18" x14ac:dyDescent="0.35">
      <c r="A28" s="8" t="s">
        <v>26</v>
      </c>
      <c r="B28" s="2">
        <f>7904.27+3000</f>
        <v>10904.27</v>
      </c>
    </row>
    <row r="29" spans="1:2" ht="18" x14ac:dyDescent="0.35">
      <c r="A29" s="8" t="s">
        <v>40</v>
      </c>
      <c r="B29" s="2">
        <v>1110</v>
      </c>
    </row>
    <row r="30" spans="1:2" ht="18" x14ac:dyDescent="0.35">
      <c r="A30" s="8" t="s">
        <v>27</v>
      </c>
      <c r="B30" s="2">
        <f>926.56+7010.17+2000</f>
        <v>9936.73</v>
      </c>
    </row>
    <row r="31" spans="1:2" ht="18" x14ac:dyDescent="0.35">
      <c r="A31" s="8" t="s">
        <v>20</v>
      </c>
      <c r="B31" s="12">
        <f>B32</f>
        <v>15604.82</v>
      </c>
    </row>
    <row r="32" spans="1:2" ht="18" x14ac:dyDescent="0.35">
      <c r="A32" s="8" t="s">
        <v>38</v>
      </c>
      <c r="B32" s="2">
        <f>1350+7280+2500+1440+2480+554.82</f>
        <v>15604.82</v>
      </c>
    </row>
    <row r="33" spans="1:2" ht="18" x14ac:dyDescent="0.35">
      <c r="A33" s="8" t="s">
        <v>21</v>
      </c>
      <c r="B33" s="12">
        <f>B34</f>
        <v>1700</v>
      </c>
    </row>
    <row r="34" spans="1:2" ht="18" x14ac:dyDescent="0.35">
      <c r="A34" s="8" t="s">
        <v>22</v>
      </c>
      <c r="B34" s="2">
        <v>1700</v>
      </c>
    </row>
    <row r="35" spans="1:2" ht="18" x14ac:dyDescent="0.35">
      <c r="A35" s="8" t="s">
        <v>18</v>
      </c>
      <c r="B35" s="12">
        <f>B36+B37</f>
        <v>32635.599999999999</v>
      </c>
    </row>
    <row r="36" spans="1:2" ht="18" x14ac:dyDescent="0.35">
      <c r="A36" s="8" t="s">
        <v>10</v>
      </c>
      <c r="B36" s="2">
        <f>1358.9*4</f>
        <v>5435.6</v>
      </c>
    </row>
    <row r="37" spans="1:2" ht="18" x14ac:dyDescent="0.35">
      <c r="A37" s="8" t="s">
        <v>9</v>
      </c>
      <c r="B37" s="2">
        <f>6800*4</f>
        <v>27200</v>
      </c>
    </row>
    <row r="38" spans="1:2" ht="18" x14ac:dyDescent="0.35">
      <c r="A38" s="8" t="s">
        <v>19</v>
      </c>
      <c r="B38" s="12">
        <f>28547.01*4</f>
        <v>114188.04</v>
      </c>
    </row>
    <row r="39" spans="1:2" ht="36" x14ac:dyDescent="0.35">
      <c r="A39" s="13" t="s">
        <v>11</v>
      </c>
      <c r="B39" s="2">
        <v>134033.81</v>
      </c>
    </row>
    <row r="40" spans="1:2" ht="36" x14ac:dyDescent="0.35">
      <c r="A40" s="13" t="s">
        <v>12</v>
      </c>
      <c r="B40" s="12">
        <f>B7-B10+B9+B39</f>
        <v>180990.73000000004</v>
      </c>
    </row>
    <row r="41" spans="1:2" ht="18" x14ac:dyDescent="0.35">
      <c r="A41" s="20"/>
      <c r="B41" s="19"/>
    </row>
    <row r="42" spans="1:2" s="16" customFormat="1" ht="18" x14ac:dyDescent="0.35">
      <c r="A42" s="14"/>
      <c r="B42" s="15"/>
    </row>
    <row r="43" spans="1:2" s="16" customFormat="1" ht="17.399999999999999" x14ac:dyDescent="0.3">
      <c r="A43" s="18" t="s">
        <v>15</v>
      </c>
      <c r="B43" s="19" t="s">
        <v>41</v>
      </c>
    </row>
    <row r="44" spans="1:2" s="16" customFormat="1" ht="18" x14ac:dyDescent="0.35">
      <c r="A44" s="14"/>
      <c r="B44" s="15"/>
    </row>
    <row r="45" spans="1:2" s="16" customFormat="1" ht="18" x14ac:dyDescent="0.35">
      <c r="A45" s="14"/>
      <c r="B45" s="15"/>
    </row>
    <row r="46" spans="1:2" s="16" customFormat="1" ht="18" x14ac:dyDescent="0.35">
      <c r="A46" s="14"/>
      <c r="B46" s="15"/>
    </row>
    <row r="47" spans="1:2" s="16" customFormat="1" x14ac:dyDescent="0.3">
      <c r="B47" s="17"/>
    </row>
    <row r="48" spans="1:2" s="16" customFormat="1" x14ac:dyDescent="0.3">
      <c r="B48" s="17"/>
    </row>
    <row r="49" s="16" customFormat="1" x14ac:dyDescent="0.3"/>
    <row r="50" s="16" customFormat="1" x14ac:dyDescent="0.3"/>
    <row r="51" s="16" customFormat="1" x14ac:dyDescent="0.3"/>
  </sheetData>
  <phoneticPr fontId="4" type="noConversion"/>
  <pageMargins left="0.7" right="0.7" top="0.75" bottom="0.75" header="0.3" footer="0.3"/>
  <pageSetup paperSize="9" scale="83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2020-06-08T13:45:02Z</cp:lastPrinted>
  <dcterms:created xsi:type="dcterms:W3CDTF">2006-09-16T00:00:00Z</dcterms:created>
  <dcterms:modified xsi:type="dcterms:W3CDTF">2024-02-19T08:45:11Z</dcterms:modified>
</cp:coreProperties>
</file>