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6" i="1" l="1"/>
  <c r="B35" i="1"/>
  <c r="B34" i="1"/>
  <c r="B28" i="1"/>
  <c r="B24" i="1"/>
  <c r="B16" i="1"/>
  <c r="B14" i="1"/>
  <c r="B13" i="1"/>
  <c r="B12" i="1"/>
  <c r="B23" i="1" l="1"/>
  <c r="B17" i="1"/>
  <c r="B11" i="1" s="1"/>
  <c r="B33" i="1"/>
  <c r="B29" i="1"/>
  <c r="B25" i="1" s="1"/>
  <c r="B31" i="1" l="1"/>
  <c r="B30" i="1" s="1"/>
  <c r="B21" i="1"/>
  <c r="B20" i="1" s="1"/>
  <c r="B9" i="1" l="1"/>
  <c r="B19" i="1" l="1"/>
  <c r="B10" i="1" s="1"/>
  <c r="B37" i="1" s="1"/>
</calcChain>
</file>

<file path=xl/sharedStrings.xml><?xml version="1.0" encoding="utf-8"?>
<sst xmlns="http://schemas.openxmlformats.org/spreadsheetml/2006/main" count="39" uniqueCount="39">
  <si>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</si>
  <si>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</si>
  <si>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</si>
  <si>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</si>
  <si>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</si>
  <si>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</si>
  <si>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</si>
  <si>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</si>
  <si>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</si>
  <si>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Осмотр линий электрических сетей подвалов и чердаков</t>
  </si>
  <si>
    <t>Осмотр линий электрических сетей на лестничных клетках</t>
  </si>
  <si>
    <t>Выезды аварийной бригады</t>
  </si>
  <si>
    <t>Диспетчерское обслуживание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</si>
  <si>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</si>
  <si>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</si>
  <si>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</si>
  <si>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</si>
  <si>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</si>
  <si>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№5 по ул.Гастелло</t>
  </si>
  <si>
    <t>4.4. Аварийно-диспетчерское обслуживание</t>
  </si>
  <si>
    <t>4.5. Услуги управления</t>
  </si>
  <si>
    <t>4.2.2. Электроснабжение</t>
  </si>
  <si>
    <t>4.2.3.ВДГО</t>
  </si>
  <si>
    <t>Проверка вентканалов и дымоходов</t>
  </si>
  <si>
    <t>Уборка лестничных клеток, дезинфекция подъездов</t>
  </si>
  <si>
    <t>Снятие трапов, досок с кровли,выравнивание желобов</t>
  </si>
  <si>
    <t>Декоративный ремонт первого подъезда</t>
  </si>
  <si>
    <t>Ревизия, промывка, опрессовка системы отопления</t>
  </si>
  <si>
    <t>Установка светильников, ремонт электропроводки</t>
  </si>
  <si>
    <t>Замена ламп</t>
  </si>
  <si>
    <t xml:space="preserve">Ремонт вентканалов </t>
  </si>
  <si>
    <t>Покраска входных дверей подъездов, установка информационного стенда в 1 подъезде</t>
  </si>
  <si>
    <t>4.2.1. Отопление, водоснабжение, водоотведение</t>
  </si>
  <si>
    <t>Ремонт системы ХВС</t>
  </si>
  <si>
    <t>Заполнение и пуск системы отопления</t>
  </si>
  <si>
    <t xml:space="preserve">                                                                     за 2021 год</t>
  </si>
  <si>
    <t>3. Переплата за 2021г.</t>
  </si>
  <si>
    <t>Ремонт воронки примыкания на кровле</t>
  </si>
  <si>
    <t>5.Остаок денежных средств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</si>
</sst>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1" workbookViewId="0">
      <selection activeCell="A50" sqref="A50"/>
    </sheetView>
  </sheetViews>
  <sheetFormatPr defaultRowHeight="14.4" x14ac:dyDescent="0.3"/>
  <cols>
    <col min="1" max="1" width="67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14</v>
      </c>
    </row>
    <row r="2" spans="1:10" ht="17.399999999999999" x14ac:dyDescent="0.3">
      <c r="A2" s="9" t="s">
        <v>18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35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512661.36</v>
      </c>
    </row>
    <row r="8" spans="1:10" ht="21" customHeight="1" x14ac:dyDescent="0.3">
      <c r="A8" s="5" t="s">
        <v>2</v>
      </c>
      <c r="B8" s="11">
        <v>514132.08</v>
      </c>
    </row>
    <row r="9" spans="1:10" ht="19.95" customHeight="1" x14ac:dyDescent="0.3">
      <c r="A9" s="5" t="s">
        <v>36</v>
      </c>
      <c r="B9" s="6">
        <f>B8-B7</f>
        <v>1470.7200000000303</v>
      </c>
    </row>
    <row r="10" spans="1:10" ht="23.4" customHeight="1" x14ac:dyDescent="0.3">
      <c r="A10" s="5" t="s">
        <v>3</v>
      </c>
      <c r="B10" s="11">
        <f>B11+B19+B33+B36</f>
        <v>420075.66</v>
      </c>
    </row>
    <row r="11" spans="1:10" ht="23.4" customHeight="1" x14ac:dyDescent="0.3">
      <c r="A11" s="5" t="s">
        <v>4</v>
      </c>
      <c r="B11" s="12">
        <f>B12+B13+B14+B16+B17+B18+B15</f>
        <v>184326.91999999998</v>
      </c>
    </row>
    <row r="12" spans="1:10" ht="21" customHeight="1" x14ac:dyDescent="0.3">
      <c r="A12" s="5" t="s">
        <v>5</v>
      </c>
      <c r="B12" s="3">
        <f>(3*1890+400)*12</f>
        <v>72840</v>
      </c>
      <c r="J12" s="10"/>
    </row>
    <row r="13" spans="1:10" ht="21.6" customHeight="1" x14ac:dyDescent="0.3">
      <c r="A13" s="5" t="s">
        <v>24</v>
      </c>
      <c r="B13" s="3">
        <f>3*736*12+246*3*12</f>
        <v>35352</v>
      </c>
    </row>
    <row r="14" spans="1:10" ht="21" customHeight="1" x14ac:dyDescent="0.3">
      <c r="A14" s="5" t="s">
        <v>13</v>
      </c>
      <c r="B14" s="3">
        <f>1514.35+1235+3000</f>
        <v>5749.35</v>
      </c>
    </row>
    <row r="15" spans="1:10" ht="21" customHeight="1" x14ac:dyDescent="0.3">
      <c r="A15" s="5" t="s">
        <v>37</v>
      </c>
      <c r="B15" s="3">
        <v>5651.25</v>
      </c>
    </row>
    <row r="16" spans="1:10" ht="21" customHeight="1" x14ac:dyDescent="0.3">
      <c r="A16" s="5" t="s">
        <v>25</v>
      </c>
      <c r="B16" s="3">
        <f>5235+196.79+393.58+891.25</f>
        <v>6716.62</v>
      </c>
    </row>
    <row r="17" spans="1:2" ht="34.200000000000003" customHeight="1" x14ac:dyDescent="0.3">
      <c r="A17" s="5" t="s">
        <v>31</v>
      </c>
      <c r="B17" s="3">
        <f>4602.54+332.83+3000</f>
        <v>7935.37</v>
      </c>
    </row>
    <row r="18" spans="1:2" ht="21" customHeight="1" x14ac:dyDescent="0.3">
      <c r="A18" s="5" t="s">
        <v>26</v>
      </c>
      <c r="B18" s="3">
        <v>50082.33</v>
      </c>
    </row>
    <row r="19" spans="1:2" ht="18" x14ac:dyDescent="0.35">
      <c r="A19" s="8" t="s">
        <v>7</v>
      </c>
      <c r="B19" s="12">
        <f>B20+B25+B30</f>
        <v>88925.1</v>
      </c>
    </row>
    <row r="20" spans="1:2" ht="18" x14ac:dyDescent="0.35">
      <c r="A20" s="8" t="s">
        <v>32</v>
      </c>
      <c r="B20" s="12">
        <f>B21+B22+B23+B24</f>
        <v>25852.090000000004</v>
      </c>
    </row>
    <row r="21" spans="1:2" ht="18" x14ac:dyDescent="0.35">
      <c r="A21" s="8" t="s">
        <v>17</v>
      </c>
      <c r="B21" s="2">
        <f>898.38+1018.16+978.35+906.26+756.64</f>
        <v>4557.79</v>
      </c>
    </row>
    <row r="22" spans="1:2" ht="18" x14ac:dyDescent="0.35">
      <c r="A22" s="8" t="s">
        <v>27</v>
      </c>
      <c r="B22" s="2">
        <v>7023.52</v>
      </c>
    </row>
    <row r="23" spans="1:2" ht="18" x14ac:dyDescent="0.35">
      <c r="A23" s="8" t="s">
        <v>34</v>
      </c>
      <c r="B23" s="2">
        <f>425.37+850.74+2000</f>
        <v>3276.11</v>
      </c>
    </row>
    <row r="24" spans="1:2" ht="18" x14ac:dyDescent="0.35">
      <c r="A24" s="8" t="s">
        <v>33</v>
      </c>
      <c r="B24" s="2">
        <f>212.68+638.05+3000+334.22+4706.66+2103.06</f>
        <v>10994.67</v>
      </c>
    </row>
    <row r="25" spans="1:2" ht="18" x14ac:dyDescent="0.35">
      <c r="A25" s="8" t="s">
        <v>21</v>
      </c>
      <c r="B25" s="12">
        <f>B26+B27+B28+B29</f>
        <v>24700.39</v>
      </c>
    </row>
    <row r="26" spans="1:2" ht="18" x14ac:dyDescent="0.35">
      <c r="A26" s="8" t="s">
        <v>9</v>
      </c>
      <c r="B26" s="2">
        <v>2568</v>
      </c>
    </row>
    <row r="27" spans="1:2" ht="18" x14ac:dyDescent="0.35">
      <c r="A27" s="8" t="s">
        <v>10</v>
      </c>
      <c r="B27" s="2">
        <v>1342</v>
      </c>
    </row>
    <row r="28" spans="1:2" ht="18" x14ac:dyDescent="0.35">
      <c r="A28" s="8" t="s">
        <v>28</v>
      </c>
      <c r="B28" s="2">
        <f>995.03+1849.82+5000+1957.78+10000+235.42</f>
        <v>20038.05</v>
      </c>
    </row>
    <row r="29" spans="1:2" ht="18" x14ac:dyDescent="0.35">
      <c r="A29" s="8" t="s">
        <v>29</v>
      </c>
      <c r="B29" s="2">
        <f>166.36+126.11+319.03+140.84</f>
        <v>752.34</v>
      </c>
    </row>
    <row r="30" spans="1:2" ht="18" x14ac:dyDescent="0.35">
      <c r="A30" s="8" t="s">
        <v>22</v>
      </c>
      <c r="B30" s="12">
        <f>B31+B32</f>
        <v>38372.620000000003</v>
      </c>
    </row>
    <row r="31" spans="1:2" ht="18" x14ac:dyDescent="0.35">
      <c r="A31" s="8" t="s">
        <v>23</v>
      </c>
      <c r="B31" s="2">
        <f>1369.69+1565.36+97.83+590.36+590.36+226.57+453.13+309.32</f>
        <v>5202.62</v>
      </c>
    </row>
    <row r="32" spans="1:2" ht="18" x14ac:dyDescent="0.35">
      <c r="A32" s="8" t="s">
        <v>30</v>
      </c>
      <c r="B32" s="2">
        <v>33170</v>
      </c>
    </row>
    <row r="33" spans="1:2" ht="18" x14ac:dyDescent="0.35">
      <c r="A33" s="8" t="s">
        <v>19</v>
      </c>
      <c r="B33" s="12">
        <f>B34+B35</f>
        <v>32635.599999999999</v>
      </c>
    </row>
    <row r="34" spans="1:2" ht="18" x14ac:dyDescent="0.35">
      <c r="A34" s="8" t="s">
        <v>12</v>
      </c>
      <c r="B34" s="2">
        <f>1358.9*4</f>
        <v>5435.6</v>
      </c>
    </row>
    <row r="35" spans="1:2" ht="18" x14ac:dyDescent="0.35">
      <c r="A35" s="8" t="s">
        <v>11</v>
      </c>
      <c r="B35" s="2">
        <f>6800*4</f>
        <v>27200</v>
      </c>
    </row>
    <row r="36" spans="1:2" ht="18" x14ac:dyDescent="0.35">
      <c r="A36" s="8" t="s">
        <v>20</v>
      </c>
      <c r="B36" s="12">
        <f>28547.01*4</f>
        <v>114188.04</v>
      </c>
    </row>
    <row r="37" spans="1:2" ht="18" x14ac:dyDescent="0.35">
      <c r="A37" s="13" t="s">
        <v>38</v>
      </c>
      <c r="B37" s="12">
        <f>B7-B10+B9</f>
        <v>94056.420000000042</v>
      </c>
    </row>
    <row r="38" spans="1:2" ht="18" x14ac:dyDescent="0.35">
      <c r="A38" s="20"/>
      <c r="B38" s="19"/>
    </row>
    <row r="39" spans="1:2" s="16" customFormat="1" ht="17.399999999999999" x14ac:dyDescent="0.3">
      <c r="A39" s="18" t="s">
        <v>16</v>
      </c>
      <c r="B39" s="19" t="s">
        <v>15</v>
      </c>
    </row>
    <row r="40" spans="1:2" s="16" customFormat="1" ht="18" x14ac:dyDescent="0.35">
      <c r="A40" s="14"/>
      <c r="B40" s="15"/>
    </row>
    <row r="41" spans="1:2" s="16" customFormat="1" ht="18" x14ac:dyDescent="0.35">
      <c r="A41" s="14"/>
      <c r="B41" s="15"/>
    </row>
    <row r="42" spans="1:2" s="16" customFormat="1" ht="18" x14ac:dyDescent="0.35">
      <c r="A42" s="14"/>
      <c r="B42" s="15"/>
    </row>
    <row r="43" spans="1:2" s="16" customFormat="1" x14ac:dyDescent="0.3">
      <c r="B43" s="17"/>
    </row>
    <row r="44" spans="1:2" s="16" customFormat="1" x14ac:dyDescent="0.3">
      <c r="B44" s="17"/>
    </row>
    <row r="45" spans="1:2" s="16" customFormat="1" x14ac:dyDescent="0.3"/>
    <row r="46" spans="1:2" s="16" customFormat="1" x14ac:dyDescent="0.3"/>
    <row r="47" spans="1:2" s="16" customFormat="1" x14ac:dyDescent="0.3"/>
  </sheetData>
  <phoneticPr fontId="4" type="noConversion"/>
  <pageMargins left="0.7" right="0.7" top="0.75" bottom="0.75" header="0.3" footer="0.3"/>
  <pageSetup paperSize="9" scale="85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2020-06-08T13:45:02Z</cp:lastPrinted>
  <dcterms:created xsi:type="dcterms:W3CDTF">2006-09-16T00:00:00Z</dcterms:created>
  <dcterms:modified xsi:type="dcterms:W3CDTF">2022-02-25T07:54:13Z</dcterms:modified>
</cp:coreProperties>
</file>