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" i="1" l="1"/>
  <c r="B30" i="1"/>
  <c r="B24" i="1"/>
  <c r="B21" i="1"/>
  <c r="B18" i="1"/>
  <c r="B17" i="1"/>
  <c r="B16" i="1"/>
  <c r="B14" i="1"/>
  <c r="B12" i="1" l="1"/>
  <c r="B13" i="1"/>
  <c r="B25" i="1"/>
  <c r="B27" i="1"/>
  <c r="B53" i="1"/>
  <c r="B52" i="1"/>
  <c r="B51" i="1"/>
  <c r="B44" i="1"/>
  <c r="B45" i="1"/>
  <c r="B40" i="1"/>
  <c r="B41" i="1"/>
  <c r="B34" i="1"/>
  <c r="B36" i="1"/>
  <c r="B33" i="1" s="1"/>
  <c r="B37" i="1"/>
  <c r="B35" i="1"/>
  <c r="B47" i="1"/>
  <c r="B46" i="1" s="1"/>
  <c r="B9" i="1"/>
  <c r="B43" i="1" l="1"/>
  <c r="B11" i="1"/>
  <c r="B39" i="1"/>
  <c r="B32" i="1" s="1"/>
  <c r="B50" i="1"/>
  <c r="B10" i="1" l="1"/>
  <c r="B55" i="1" s="1"/>
</calcChain>
</file>

<file path=xl/sharedStrings.xml><?xml version="1.0" encoding="utf-8"?>
<sst xmlns="http://schemas.openxmlformats.org/spreadsheetml/2006/main" count="57" uniqueCount="57">
  <si>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</si>
  <si>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</si>
  <si>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</si>
  <si>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</si>
  <si>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</si>
  <si>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</si>
  <si>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Уборка лестничных клеток</t>
  </si>
  <si>
    <t>Сумма, руб.</t>
  </si>
  <si>
    <t>4.2. Техническое обслуживание общего имущества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</si>
  <si>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</si>
  <si>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</si>
  <si>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</si>
  <si>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</si>
  <si>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</si>
  <si>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</si>
  <si>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</si>
  <si>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</si>
  <si>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</si>
  <si>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</si>
  <si>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</si>
  <si>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</si>
  <si>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</si>
  <si>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</si>
  <si>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 xml:space="preserve"> о выполнении договора управления многоквартирным домом №40 по ул.Бутлерова</t>
  </si>
  <si>
    <t>Завоз песка</t>
  </si>
  <si>
    <t>Устранение утечек и ремонт системы отопления</t>
  </si>
  <si>
    <t>Замер параметров и регулировка системы отопления</t>
  </si>
  <si>
    <t>Ремонт канализационной системы</t>
  </si>
  <si>
    <t>Уборка кровли от снега и наледи, обследование кровли</t>
  </si>
  <si>
    <t>Замена ламп и светильников в подъездах</t>
  </si>
  <si>
    <t>Ремонт электрощитов в подъездах</t>
  </si>
  <si>
    <t>4.2.4. В подъездах и иных помещениях общего пользования</t>
  </si>
  <si>
    <t>Декоративный ремонт 1-го подъезда</t>
  </si>
  <si>
    <t>Декоративный ремонт 3-го подъезда</t>
  </si>
  <si>
    <t>Закрашивание надписей на фасаде дома</t>
  </si>
  <si>
    <t>Ремонт ограждений</t>
  </si>
  <si>
    <t>Замена участка лежака отопления в подвале</t>
  </si>
  <si>
    <t>Ревизия, промывка, опрессовка системы отопления</t>
  </si>
  <si>
    <t>Дезинфекция подъездов</t>
  </si>
  <si>
    <t>Покос травы на придомовой территории</t>
  </si>
  <si>
    <t>Покраска ограждений, лавочки, детской площадки, установка песочницы, завоз песка в песочницу</t>
  </si>
  <si>
    <t>Установка информационных стендов в подъездах</t>
  </si>
  <si>
    <t>Покраска газового трубопровода</t>
  </si>
  <si>
    <t>Установка ограждений в палисаднике 1-2 подъездов, установка бетонных блоков, завоз и разравнивание грунта, установка и покраска балонов в виде ограждения</t>
  </si>
  <si>
    <t>Ремонт и покраска лавочек, установка ограждения зеленой зоны, установка перил, покраска ограждений и лавочек</t>
  </si>
  <si>
    <t>Ремонт и покраска трещин и сколов в подъезде, остекление и установка оконной рамы, установка отбойника двери тамбура</t>
  </si>
  <si>
    <t>Установка урн на детской площадке</t>
  </si>
  <si>
    <t>4.2.5. Проверка дымоходов и вентканалов</t>
  </si>
  <si>
    <t xml:space="preserve">                                                                 </t>
  </si>
  <si>
    <t xml:space="preserve">                        управляющей компанией ООО "ЖК Сервис 1" за 2020 год.</t>
  </si>
  <si>
    <t>Ремонт кровли</t>
  </si>
  <si>
    <t>Ремонт бетонной плиты и цементной стяжки балкона кв.33</t>
  </si>
  <si>
    <t>Спил и кронирование деревьев на придомовой территории, погрузка и транспортировка веток</t>
  </si>
  <si>
    <t>Замена участка системы отопления</t>
  </si>
  <si>
    <t>Устранение течи ХВС</t>
  </si>
  <si>
    <t>3. Задолженность за 2020г.</t>
  </si>
  <si>
    <t>Утепление фасада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</si>
</sst>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topLeftCell="A43" workbookViewId="0">
      <selection activeCell="E54" sqref="E54"/>
    </sheetView>
  </sheetViews>
  <sheetFormatPr defaultRowHeight="14.4" x14ac:dyDescent="0.3"/>
  <cols>
    <col min="1" max="1" width="66" customWidth="1"/>
    <col min="2" max="2" width="27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20</v>
      </c>
    </row>
    <row r="2" spans="1:10" ht="17.399999999999999" x14ac:dyDescent="0.3">
      <c r="A2" s="9" t="s">
        <v>23</v>
      </c>
      <c r="B2" s="9"/>
    </row>
    <row r="3" spans="1:10" ht="17.399999999999999" x14ac:dyDescent="0.3">
      <c r="A3" s="9" t="s">
        <v>49</v>
      </c>
      <c r="B3" s="9"/>
    </row>
    <row r="4" spans="1:10" ht="17.399999999999999" x14ac:dyDescent="0.3">
      <c r="A4" s="9" t="s">
        <v>48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7</v>
      </c>
    </row>
    <row r="7" spans="1:10" ht="20.399999999999999" customHeight="1" x14ac:dyDescent="0.3">
      <c r="A7" s="5" t="s">
        <v>1</v>
      </c>
      <c r="B7" s="13">
        <v>725388.89</v>
      </c>
    </row>
    <row r="8" spans="1:10" ht="21" customHeight="1" x14ac:dyDescent="0.3">
      <c r="A8" s="5" t="s">
        <v>2</v>
      </c>
      <c r="B8" s="13">
        <v>698238.13</v>
      </c>
    </row>
    <row r="9" spans="1:10" ht="19.95" customHeight="1" x14ac:dyDescent="0.3">
      <c r="A9" s="5" t="s">
        <v>55</v>
      </c>
      <c r="B9" s="6">
        <f>B8-B7</f>
        <v>-27150.760000000009</v>
      </c>
    </row>
    <row r="10" spans="1:10" ht="23.4" customHeight="1" x14ac:dyDescent="0.3">
      <c r="A10" s="5" t="s">
        <v>3</v>
      </c>
      <c r="B10" s="13">
        <f>B11+B32+B50+B53</f>
        <v>823378.91</v>
      </c>
    </row>
    <row r="11" spans="1:10" ht="23.4" customHeight="1" x14ac:dyDescent="0.3">
      <c r="A11" s="5" t="s">
        <v>4</v>
      </c>
      <c r="B11" s="14">
        <f>B12+B13+B28+B15+B23+B25+B27+B14+B16+B17+B18+B19+B25+B20+B21+B24+B26+B29+B30+B31+B22</f>
        <v>259532.63000000006</v>
      </c>
    </row>
    <row r="12" spans="1:10" ht="21" customHeight="1" x14ac:dyDescent="0.3">
      <c r="A12" s="5" t="s">
        <v>5</v>
      </c>
      <c r="B12" s="3">
        <f>9844.62*4</f>
        <v>39378.480000000003</v>
      </c>
      <c r="J12" s="12"/>
    </row>
    <row r="13" spans="1:10" ht="21.6" customHeight="1" x14ac:dyDescent="0.3">
      <c r="A13" s="5" t="s">
        <v>6</v>
      </c>
      <c r="B13" s="3">
        <f>3515.94*4</f>
        <v>14063.76</v>
      </c>
    </row>
    <row r="14" spans="1:10" ht="21.6" customHeight="1" x14ac:dyDescent="0.3">
      <c r="A14" s="5" t="s">
        <v>38</v>
      </c>
      <c r="B14" s="3">
        <f>8956.38</f>
        <v>8956.3799999999992</v>
      </c>
    </row>
    <row r="15" spans="1:10" ht="21.6" customHeight="1" x14ac:dyDescent="0.3">
      <c r="A15" s="5" t="s">
        <v>24</v>
      </c>
      <c r="B15" s="3">
        <v>1560.26</v>
      </c>
    </row>
    <row r="16" spans="1:10" ht="21.6" customHeight="1" x14ac:dyDescent="0.3">
      <c r="A16" s="5" t="s">
        <v>39</v>
      </c>
      <c r="B16" s="3">
        <f>2744.3+2735.21</f>
        <v>5479.51</v>
      </c>
    </row>
    <row r="17" spans="1:2" ht="33.6" customHeight="1" x14ac:dyDescent="0.3">
      <c r="A17" s="5" t="s">
        <v>40</v>
      </c>
      <c r="B17" s="3">
        <f>3432.46+5273.3+1439.47+575.79</f>
        <v>10721.02</v>
      </c>
    </row>
    <row r="18" spans="1:2" ht="54.6" customHeight="1" x14ac:dyDescent="0.3">
      <c r="A18" s="5" t="s">
        <v>43</v>
      </c>
      <c r="B18" s="3">
        <f>9382.92+15807.42+5332.42+4046.21</f>
        <v>34568.97</v>
      </c>
    </row>
    <row r="19" spans="1:2" ht="21.6" customHeight="1" x14ac:dyDescent="0.3">
      <c r="A19" s="5" t="s">
        <v>41</v>
      </c>
      <c r="B19" s="3">
        <v>10658.93</v>
      </c>
    </row>
    <row r="20" spans="1:2" ht="21.6" customHeight="1" x14ac:dyDescent="0.3">
      <c r="A20" s="5" t="s">
        <v>42</v>
      </c>
      <c r="B20" s="3">
        <v>5262.91</v>
      </c>
    </row>
    <row r="21" spans="1:2" ht="52.5" customHeight="1" x14ac:dyDescent="0.3">
      <c r="A21" s="5" t="s">
        <v>44</v>
      </c>
      <c r="B21" s="3">
        <f>4599.74+9653.67+3586.21+5332.42+1396.47</f>
        <v>24568.510000000002</v>
      </c>
    </row>
    <row r="22" spans="1:2" ht="21" customHeight="1" x14ac:dyDescent="0.3">
      <c r="A22" s="5" t="s">
        <v>56</v>
      </c>
      <c r="B22" s="3">
        <v>42900</v>
      </c>
    </row>
    <row r="23" spans="1:2" ht="21.6" customHeight="1" x14ac:dyDescent="0.3">
      <c r="A23" s="5" t="s">
        <v>34</v>
      </c>
      <c r="B23" s="3">
        <v>668.85</v>
      </c>
    </row>
    <row r="24" spans="1:2" ht="54" customHeight="1" x14ac:dyDescent="0.3">
      <c r="A24" s="5" t="s">
        <v>45</v>
      </c>
      <c r="B24" s="3">
        <f>4736.21+1069.28+1091.83+254.5</f>
        <v>7151.82</v>
      </c>
    </row>
    <row r="25" spans="1:2" ht="21.6" customHeight="1" x14ac:dyDescent="0.3">
      <c r="A25" s="5" t="s">
        <v>35</v>
      </c>
      <c r="B25" s="3">
        <f>1644.3+2472.05</f>
        <v>4116.3500000000004</v>
      </c>
    </row>
    <row r="26" spans="1:2" ht="21.6" customHeight="1" x14ac:dyDescent="0.3">
      <c r="A26" s="5" t="s">
        <v>46</v>
      </c>
      <c r="B26" s="3">
        <v>3173.1</v>
      </c>
    </row>
    <row r="27" spans="1:2" ht="21.6" customHeight="1" x14ac:dyDescent="0.3">
      <c r="A27" s="5" t="s">
        <v>28</v>
      </c>
      <c r="B27" s="3">
        <f>2337.02+418.2+315.31+575.79</f>
        <v>3646.3199999999997</v>
      </c>
    </row>
    <row r="28" spans="1:2" ht="21" customHeight="1" x14ac:dyDescent="0.3">
      <c r="A28" s="5" t="s">
        <v>19</v>
      </c>
      <c r="B28" s="3">
        <v>1695</v>
      </c>
    </row>
    <row r="29" spans="1:2" ht="21" customHeight="1" x14ac:dyDescent="0.3">
      <c r="A29" s="5" t="s">
        <v>51</v>
      </c>
      <c r="B29" s="3">
        <f>10563.63+1839.81</f>
        <v>12403.439999999999</v>
      </c>
    </row>
    <row r="30" spans="1:2" ht="37.200000000000003" customHeight="1" x14ac:dyDescent="0.3">
      <c r="A30" s="5" t="s">
        <v>52</v>
      </c>
      <c r="B30" s="3">
        <f>9860.69+6654.97</f>
        <v>16515.66</v>
      </c>
    </row>
    <row r="31" spans="1:2" ht="21" customHeight="1" x14ac:dyDescent="0.3">
      <c r="A31" s="5" t="s">
        <v>50</v>
      </c>
      <c r="B31" s="3">
        <v>7927.01</v>
      </c>
    </row>
    <row r="32" spans="1:2" ht="18" x14ac:dyDescent="0.35">
      <c r="A32" s="8" t="s">
        <v>8</v>
      </c>
      <c r="B32" s="14">
        <f>B33+B39+B43+B46+B49</f>
        <v>410592.24000000005</v>
      </c>
    </row>
    <row r="33" spans="1:2" ht="18" x14ac:dyDescent="0.35">
      <c r="A33" s="8" t="s">
        <v>9</v>
      </c>
      <c r="B33" s="14">
        <f>B34+B36+B37+B38+B35</f>
        <v>94141.61</v>
      </c>
    </row>
    <row r="34" spans="1:2" ht="18" x14ac:dyDescent="0.35">
      <c r="A34" s="8" t="s">
        <v>25</v>
      </c>
      <c r="B34" s="2">
        <f>847.14+3622.14+378.37+1862.66+2364.62+2858.66+636.25+4389.1</f>
        <v>16958.940000000002</v>
      </c>
    </row>
    <row r="35" spans="1:2" ht="18" x14ac:dyDescent="0.35">
      <c r="A35" s="8" t="s">
        <v>53</v>
      </c>
      <c r="B35" s="2">
        <f>4577.83+1323.65+8734.5+8582.64+3189.36</f>
        <v>26407.98</v>
      </c>
    </row>
    <row r="36" spans="1:2" ht="18" x14ac:dyDescent="0.35">
      <c r="A36" s="10" t="s">
        <v>26</v>
      </c>
      <c r="B36" s="11">
        <f>630.62+605.4+794.19+605.4+605.4+605.4+636.25+2226.89+352.14+528.21+1529.79+1217.76+1005.97+611.92+1056.42</f>
        <v>13011.759999999998</v>
      </c>
    </row>
    <row r="37" spans="1:2" ht="18" x14ac:dyDescent="0.35">
      <c r="A37" s="10" t="s">
        <v>36</v>
      </c>
      <c r="B37" s="11">
        <f>2421.6+9401.8</f>
        <v>11823.4</v>
      </c>
    </row>
    <row r="38" spans="1:2" ht="18" x14ac:dyDescent="0.35">
      <c r="A38" s="10" t="s">
        <v>37</v>
      </c>
      <c r="B38" s="11">
        <v>25939.53</v>
      </c>
    </row>
    <row r="39" spans="1:2" ht="18" x14ac:dyDescent="0.35">
      <c r="A39" s="8" t="s">
        <v>10</v>
      </c>
      <c r="B39" s="14">
        <f>B40+B41+B42</f>
        <v>13240.83</v>
      </c>
    </row>
    <row r="40" spans="1:2" ht="18" x14ac:dyDescent="0.35">
      <c r="A40" s="8" t="s">
        <v>16</v>
      </c>
      <c r="B40" s="2">
        <f>1986.47+945.94+2753.19+352.14</f>
        <v>6037.7400000000007</v>
      </c>
    </row>
    <row r="41" spans="1:2" ht="18" x14ac:dyDescent="0.35">
      <c r="A41" s="8" t="s">
        <v>27</v>
      </c>
      <c r="B41" s="2">
        <f>895.86+1674.86+2906.9+666.55</f>
        <v>6144.17</v>
      </c>
    </row>
    <row r="42" spans="1:2" ht="18" x14ac:dyDescent="0.35">
      <c r="A42" s="8" t="s">
        <v>54</v>
      </c>
      <c r="B42" s="2">
        <v>1058.92</v>
      </c>
    </row>
    <row r="43" spans="1:2" ht="18" x14ac:dyDescent="0.35">
      <c r="A43" s="8" t="s">
        <v>11</v>
      </c>
      <c r="B43" s="14">
        <f>B44+B45</f>
        <v>11510.139999999998</v>
      </c>
    </row>
    <row r="44" spans="1:2" ht="18" x14ac:dyDescent="0.35">
      <c r="A44" s="8" t="s">
        <v>29</v>
      </c>
      <c r="B44" s="2">
        <f>2381.87+3930.68+369.2+2237.09+414.39+402.28+235.64+333.08+369.39+193.32+170.23</f>
        <v>11037.169999999998</v>
      </c>
    </row>
    <row r="45" spans="1:2" ht="18" x14ac:dyDescent="0.35">
      <c r="A45" s="8" t="s">
        <v>30</v>
      </c>
      <c r="B45" s="2">
        <f>157.66+315.31</f>
        <v>472.97</v>
      </c>
    </row>
    <row r="46" spans="1:2" ht="18" customHeight="1" x14ac:dyDescent="0.35">
      <c r="A46" s="10" t="s">
        <v>31</v>
      </c>
      <c r="B46" s="14">
        <f>B47+B48</f>
        <v>289154.64</v>
      </c>
    </row>
    <row r="47" spans="1:2" ht="18" x14ac:dyDescent="0.35">
      <c r="A47" s="8" t="s">
        <v>32</v>
      </c>
      <c r="B47" s="2">
        <f>141412+2222.64</f>
        <v>143634.64000000001</v>
      </c>
    </row>
    <row r="48" spans="1:2" ht="18" x14ac:dyDescent="0.35">
      <c r="A48" s="8" t="s">
        <v>33</v>
      </c>
      <c r="B48" s="2">
        <v>145520</v>
      </c>
    </row>
    <row r="49" spans="1:2" ht="18" x14ac:dyDescent="0.35">
      <c r="A49" s="8" t="s">
        <v>47</v>
      </c>
      <c r="B49" s="14">
        <v>2545.02</v>
      </c>
    </row>
    <row r="50" spans="1:2" ht="18" x14ac:dyDescent="0.35">
      <c r="A50" s="8" t="s">
        <v>12</v>
      </c>
      <c r="B50" s="14">
        <f>B51+B52</f>
        <v>25507.200000000001</v>
      </c>
    </row>
    <row r="51" spans="1:2" ht="18" x14ac:dyDescent="0.35">
      <c r="A51" s="8" t="s">
        <v>15</v>
      </c>
      <c r="B51" s="2">
        <f>1064.71*4</f>
        <v>4258.84</v>
      </c>
    </row>
    <row r="52" spans="1:2" ht="18" x14ac:dyDescent="0.35">
      <c r="A52" s="8" t="s">
        <v>14</v>
      </c>
      <c r="B52" s="2">
        <f>10624.18*2</f>
        <v>21248.36</v>
      </c>
    </row>
    <row r="53" spans="1:2" ht="18" x14ac:dyDescent="0.35">
      <c r="A53" s="8" t="s">
        <v>13</v>
      </c>
      <c r="B53" s="14">
        <f>63873.42*2</f>
        <v>127746.84</v>
      </c>
    </row>
    <row r="54" spans="1:2" ht="36" x14ac:dyDescent="0.35">
      <c r="A54" s="15" t="s">
        <v>17</v>
      </c>
      <c r="B54" s="14">
        <v>-14827.67</v>
      </c>
    </row>
    <row r="55" spans="1:2" ht="36" x14ac:dyDescent="0.35">
      <c r="A55" s="15" t="s">
        <v>18</v>
      </c>
      <c r="B55" s="14">
        <f>B7-B10+B9+B54</f>
        <v>-139968.45000000004</v>
      </c>
    </row>
    <row r="56" spans="1:2" ht="18" x14ac:dyDescent="0.35">
      <c r="A56" s="22"/>
      <c r="B56" s="21"/>
    </row>
    <row r="57" spans="1:2" s="18" customFormat="1" ht="18" x14ac:dyDescent="0.35">
      <c r="A57" s="23"/>
      <c r="B57" s="17"/>
    </row>
    <row r="58" spans="1:2" s="18" customFormat="1" ht="18" x14ac:dyDescent="0.35">
      <c r="A58" s="16"/>
      <c r="B58" s="17"/>
    </row>
    <row r="59" spans="1:2" s="18" customFormat="1" ht="17.399999999999999" x14ac:dyDescent="0.3">
      <c r="A59" s="20" t="s">
        <v>22</v>
      </c>
      <c r="B59" s="21" t="s">
        <v>21</v>
      </c>
    </row>
    <row r="60" spans="1:2" s="18" customFormat="1" ht="18" x14ac:dyDescent="0.35">
      <c r="A60" s="16"/>
      <c r="B60" s="17"/>
    </row>
    <row r="61" spans="1:2" s="18" customFormat="1" ht="18" x14ac:dyDescent="0.35">
      <c r="A61" s="16"/>
      <c r="B61" s="17"/>
    </row>
    <row r="62" spans="1:2" s="18" customFormat="1" ht="18" x14ac:dyDescent="0.35">
      <c r="A62" s="16"/>
      <c r="B62" s="17"/>
    </row>
    <row r="63" spans="1:2" s="18" customFormat="1" x14ac:dyDescent="0.3">
      <c r="B63" s="19"/>
    </row>
    <row r="64" spans="1:2" s="18" customFormat="1" x14ac:dyDescent="0.3">
      <c r="B64" s="19"/>
    </row>
    <row r="65" s="18" customFormat="1" x14ac:dyDescent="0.3"/>
    <row r="66" s="18" customFormat="1" x14ac:dyDescent="0.3"/>
    <row r="67" s="18" customFormat="1" x14ac:dyDescent="0.3"/>
  </sheetData>
  <phoneticPr fontId="4" type="noConversion"/>
  <pageMargins left="0.7" right="0.45" top="0.75" bottom="0.75" header="0.3" footer="0.3"/>
  <pageSetup paperSize="9" scale="55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2021-03-31T10:44:59Z</cp:lastPrinted>
  <dcterms:created xsi:type="dcterms:W3CDTF">2006-09-16T00:00:00Z</dcterms:created>
  <dcterms:modified xsi:type="dcterms:W3CDTF">2021-04-09T10:54:57Z</dcterms:modified>
</cp:coreProperties>
</file>