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0" i="1" l="1"/>
  <c r="B49" i="1"/>
  <c r="B48" i="1"/>
  <c r="B47" i="1"/>
  <c r="B42" i="1"/>
  <c r="B40" i="1"/>
  <c r="B41" i="1"/>
  <c r="B37" i="1"/>
  <c r="B27" i="1"/>
  <c r="B31" i="1"/>
  <c r="B26" i="1" s="1"/>
  <c r="B30" i="1"/>
  <c r="B19" i="1"/>
  <c r="B18" i="1"/>
  <c r="B16" i="1"/>
  <c r="B15" i="1"/>
  <c r="B13" i="1"/>
  <c r="B12" i="1"/>
  <c r="B39" i="1" l="1"/>
  <c r="B38" i="1"/>
  <c r="B45" i="1" l="1"/>
  <c r="B24" i="1"/>
  <c r="B23" i="1"/>
  <c r="B11" i="1" l="1"/>
  <c r="B44" i="1"/>
  <c r="B36" i="1"/>
  <c r="B35" i="1" s="1"/>
  <c r="B25" i="1" l="1"/>
  <c r="B46" i="1"/>
  <c r="B10" i="1" l="1"/>
  <c r="B9" i="1"/>
  <c r="B51" i="1" l="1"/>
</calcChain>
</file>

<file path=xl/sharedStrings.xml><?xml version="1.0" encoding="utf-8"?>
<sst xmlns="http://schemas.openxmlformats.org/spreadsheetml/2006/main" count="53" uniqueCount="53">
  <si>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</si>
  <si>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</si>
  <si>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</si>
  <si>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</si>
  <si>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</si>
  <si>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</si>
  <si>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</si>
  <si>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</si>
  <si>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</si>
  <si>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</si>
  <si>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</si>
  <si>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</si>
  <si>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</si>
  <si>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</si>
  <si>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</si>
  <si>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</si>
  <si>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</si>
  <si>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</si>
  <si>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</si>
  <si>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</si>
  <si>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</si>
  <si>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</si>
  <si>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</si>
  <si>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 xml:space="preserve"> о выполнении договора управления многоквартирным домом №40 по ул.Бутлерова</t>
  </si>
  <si>
    <t>Устранение утечек и ремонт системы отопления</t>
  </si>
  <si>
    <t>Замер параметров и регулировка системы отопления</t>
  </si>
  <si>
    <t>Замена ламп и светильников в подъездах</t>
  </si>
  <si>
    <t>Уборка кровли от снега и наледи</t>
  </si>
  <si>
    <t>Кронирование дерева</t>
  </si>
  <si>
    <t>Замена участка стояка ХВС</t>
  </si>
  <si>
    <t>4.2.4.ВДГО</t>
  </si>
  <si>
    <t>Проверка вентканалов и дымоходов</t>
  </si>
  <si>
    <t>Осмотр линий электрических сетей на лестниных клетках</t>
  </si>
  <si>
    <t>Ревизия групповых щитков на лестничной клетке</t>
  </si>
  <si>
    <t>Уборка лестничных клеток, дезинфекция подъездов</t>
  </si>
  <si>
    <t>Распил и вывоз спиленных деревьев</t>
  </si>
  <si>
    <t>Завоз песка в песочницу, ремонт качелей, ремонт выбивалки, вывоз строительного мусора, покраска ограждения</t>
  </si>
  <si>
    <t>Ревизия, промывка, опрессовка системы отопления</t>
  </si>
  <si>
    <t xml:space="preserve">Текущий ремонт кровли </t>
  </si>
  <si>
    <t>Устранение утечек на системе ХВС</t>
  </si>
  <si>
    <t>Ремонт металлической двери подвала, ремонт металлического ограждения</t>
  </si>
  <si>
    <t>Заполнение системы отопления</t>
  </si>
  <si>
    <t>Поверка расходомеров отопления и установка после поверки</t>
  </si>
  <si>
    <t>Установка пластиковых окон в подъезде №1</t>
  </si>
  <si>
    <t xml:space="preserve">                                                                     за 2021 год</t>
  </si>
  <si>
    <t>3. Задолженность за 2021г.</t>
  </si>
  <si>
    <t>Замена стеклопакета окна подвала, ремонт кровли над входом в подвал, демонтаж рекламы</t>
  </si>
  <si>
    <t>Ремонт откосов окон в подъездах</t>
  </si>
  <si>
    <t>Ремонт качелей, металлических ограждений</t>
  </si>
  <si>
    <t>Поверка и установка общедомовго прибора отопления</t>
  </si>
  <si>
    <t>Замена участка стояка отопления</t>
  </si>
  <si>
    <t>Замена уастка стояка канализации</t>
  </si>
  <si>
    <t xml:space="preserve">Замена участка розлива отопления в подвале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</si>
</sst>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49" workbookViewId="0">
      <selection activeCell="H31" sqref="H31"/>
    </sheetView>
  </sheetViews>
  <sheetFormatPr defaultRowHeight="14.4" x14ac:dyDescent="0.3"/>
  <cols>
    <col min="1" max="1" width="68.33203125" customWidth="1"/>
    <col min="2" max="2" width="27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20</v>
      </c>
    </row>
    <row r="2" spans="1:10" ht="17.399999999999999" x14ac:dyDescent="0.3">
      <c r="A2" s="9" t="s">
        <v>23</v>
      </c>
      <c r="B2" s="9"/>
    </row>
    <row r="3" spans="1:10" ht="17.399999999999999" x14ac:dyDescent="0.3">
      <c r="A3" s="9" t="s">
        <v>8</v>
      </c>
      <c r="B3" s="9"/>
    </row>
    <row r="4" spans="1:10" ht="17.399999999999999" x14ac:dyDescent="0.3">
      <c r="A4" s="9" t="s">
        <v>44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3">
        <v>725385.5</v>
      </c>
    </row>
    <row r="8" spans="1:10" ht="21" customHeight="1" x14ac:dyDescent="0.3">
      <c r="A8" s="5" t="s">
        <v>2</v>
      </c>
      <c r="B8" s="13">
        <v>682911.57</v>
      </c>
    </row>
    <row r="9" spans="1:10" ht="19.95" customHeight="1" x14ac:dyDescent="0.3">
      <c r="A9" s="5" t="s">
        <v>45</v>
      </c>
      <c r="B9" s="6">
        <f>B8-B7</f>
        <v>-42473.930000000051</v>
      </c>
    </row>
    <row r="10" spans="1:10" ht="23.4" customHeight="1" x14ac:dyDescent="0.3">
      <c r="A10" s="5" t="s">
        <v>3</v>
      </c>
      <c r="B10" s="13">
        <f>B11+B25+B46+B49</f>
        <v>692610.2</v>
      </c>
    </row>
    <row r="11" spans="1:10" ht="23.4" customHeight="1" x14ac:dyDescent="0.3">
      <c r="A11" s="5" t="s">
        <v>4</v>
      </c>
      <c r="B11" s="14">
        <f>B12+B13+B16+B14+B15+B21+B23+B24+B17+B18+B19+B22+B20</f>
        <v>342091.89</v>
      </c>
    </row>
    <row r="12" spans="1:10" ht="21" customHeight="1" x14ac:dyDescent="0.3">
      <c r="A12" s="5" t="s">
        <v>5</v>
      </c>
      <c r="B12" s="3">
        <f>(4*1890+400)*12</f>
        <v>95520</v>
      </c>
      <c r="J12" s="12"/>
    </row>
    <row r="13" spans="1:10" ht="21.6" customHeight="1" x14ac:dyDescent="0.3">
      <c r="A13" s="5" t="s">
        <v>34</v>
      </c>
      <c r="B13" s="3">
        <f>736*4*12+246*4*12</f>
        <v>47136</v>
      </c>
    </row>
    <row r="14" spans="1:10" ht="21.6" customHeight="1" x14ac:dyDescent="0.3">
      <c r="A14" s="5" t="s">
        <v>28</v>
      </c>
      <c r="B14" s="3">
        <v>4290.5200000000004</v>
      </c>
    </row>
    <row r="15" spans="1:10" ht="21.6" customHeight="1" x14ac:dyDescent="0.3">
      <c r="A15" s="5" t="s">
        <v>27</v>
      </c>
      <c r="B15" s="3">
        <f>1779.29+4105.18+2394.69+1026.3+1467.52+880.51+8690</f>
        <v>20343.489999999998</v>
      </c>
    </row>
    <row r="16" spans="1:10" ht="21" customHeight="1" x14ac:dyDescent="0.3">
      <c r="A16" s="5" t="s">
        <v>19</v>
      </c>
      <c r="B16" s="3">
        <f>1514.35+1235+6000</f>
        <v>8749.35</v>
      </c>
    </row>
    <row r="17" spans="1:2" ht="37.200000000000003" customHeight="1" x14ac:dyDescent="0.3">
      <c r="A17" s="5" t="s">
        <v>40</v>
      </c>
      <c r="B17" s="3">
        <v>3985</v>
      </c>
    </row>
    <row r="18" spans="1:2" ht="37.200000000000003" customHeight="1" x14ac:dyDescent="0.3">
      <c r="A18" s="5" t="s">
        <v>46</v>
      </c>
      <c r="B18" s="3">
        <f>18369+3428+2000</f>
        <v>23797</v>
      </c>
    </row>
    <row r="19" spans="1:2" ht="21.6" customHeight="1" x14ac:dyDescent="0.3">
      <c r="A19" s="5" t="s">
        <v>47</v>
      </c>
      <c r="B19" s="3">
        <f>2500+162.68+327.68+247.18+15950+27197</f>
        <v>46384.54</v>
      </c>
    </row>
    <row r="20" spans="1:2" ht="21.6" customHeight="1" x14ac:dyDescent="0.3">
      <c r="A20" s="5" t="s">
        <v>48</v>
      </c>
      <c r="B20" s="3">
        <v>3956</v>
      </c>
    </row>
    <row r="21" spans="1:2" ht="19.8" customHeight="1" x14ac:dyDescent="0.3">
      <c r="A21" s="5" t="s">
        <v>38</v>
      </c>
      <c r="B21" s="3">
        <v>29215.14</v>
      </c>
    </row>
    <row r="22" spans="1:2" ht="19.8" customHeight="1" x14ac:dyDescent="0.3">
      <c r="A22" s="5" t="s">
        <v>43</v>
      </c>
      <c r="B22" s="3">
        <v>29900</v>
      </c>
    </row>
    <row r="23" spans="1:2" ht="21" customHeight="1" x14ac:dyDescent="0.3">
      <c r="A23" s="5" t="s">
        <v>35</v>
      </c>
      <c r="B23" s="3">
        <f>7102.22+5000</f>
        <v>12102.220000000001</v>
      </c>
    </row>
    <row r="24" spans="1:2" ht="37.799999999999997" customHeight="1" x14ac:dyDescent="0.3">
      <c r="A24" s="5" t="s">
        <v>36</v>
      </c>
      <c r="B24" s="3">
        <f>1788.94+1607.52+415.49+1484.7+229.21+453.13+10000+733.64</f>
        <v>16712.63</v>
      </c>
    </row>
    <row r="25" spans="1:2" ht="18" x14ac:dyDescent="0.35">
      <c r="A25" s="8" t="s">
        <v>7</v>
      </c>
      <c r="B25" s="14">
        <f>B26+B35+B40+B44</f>
        <v>144269.06999999998</v>
      </c>
    </row>
    <row r="26" spans="1:2" ht="18" x14ac:dyDescent="0.35">
      <c r="A26" s="8" t="s">
        <v>9</v>
      </c>
      <c r="B26" s="14">
        <f>B27+B30+B28+B29+B32+B34+B31+B33</f>
        <v>105745.72</v>
      </c>
    </row>
    <row r="27" spans="1:2" ht="18" x14ac:dyDescent="0.35">
      <c r="A27" s="8" t="s">
        <v>24</v>
      </c>
      <c r="B27" s="2">
        <f>3399.69+286.98+573.97+1497.3+912.26+587.01+430.47+472.29+359.35+226.57+6792.1+1273.36+206.21+212.68+1540.61+1368.11+212.68+470.85+470.85+470.85+1946.49</f>
        <v>23710.68</v>
      </c>
    </row>
    <row r="28" spans="1:2" ht="18" x14ac:dyDescent="0.35">
      <c r="A28" s="8" t="s">
        <v>52</v>
      </c>
      <c r="B28" s="2">
        <v>9829.23</v>
      </c>
    </row>
    <row r="29" spans="1:2" ht="18" x14ac:dyDescent="0.35">
      <c r="A29" s="8" t="s">
        <v>37</v>
      </c>
      <c r="B29" s="2">
        <v>6633.38</v>
      </c>
    </row>
    <row r="30" spans="1:2" ht="18" x14ac:dyDescent="0.35">
      <c r="A30" s="10" t="s">
        <v>25</v>
      </c>
      <c r="B30" s="11">
        <f>114.03+430.47+782.68+1108+222.81+353.14+568.97+1765.68</f>
        <v>5345.78</v>
      </c>
    </row>
    <row r="31" spans="1:2" ht="18" x14ac:dyDescent="0.35">
      <c r="A31" s="10" t="s">
        <v>50</v>
      </c>
      <c r="B31" s="11">
        <f>5296.36+6881.55</f>
        <v>12177.91</v>
      </c>
    </row>
    <row r="32" spans="1:2" ht="18" x14ac:dyDescent="0.35">
      <c r="A32" s="10" t="s">
        <v>41</v>
      </c>
      <c r="B32" s="11">
        <v>1276.1099999999999</v>
      </c>
    </row>
    <row r="33" spans="1:2" ht="18" x14ac:dyDescent="0.35">
      <c r="A33" s="10" t="s">
        <v>49</v>
      </c>
      <c r="B33" s="11">
        <v>7058.4</v>
      </c>
    </row>
    <row r="34" spans="1:2" ht="18" x14ac:dyDescent="0.35">
      <c r="A34" s="8" t="s">
        <v>42</v>
      </c>
      <c r="B34" s="2">
        <v>39714.230000000003</v>
      </c>
    </row>
    <row r="35" spans="1:2" ht="18" x14ac:dyDescent="0.35">
      <c r="A35" s="8" t="s">
        <v>10</v>
      </c>
      <c r="B35" s="14">
        <f>B36+B39+B38+B37</f>
        <v>22066.15</v>
      </c>
    </row>
    <row r="36" spans="1:2" ht="18" x14ac:dyDescent="0.35">
      <c r="A36" s="8" t="s">
        <v>16</v>
      </c>
      <c r="B36" s="2">
        <f>2036.33+598.92</f>
        <v>2635.25</v>
      </c>
    </row>
    <row r="37" spans="1:2" ht="18" x14ac:dyDescent="0.35">
      <c r="A37" s="8" t="s">
        <v>51</v>
      </c>
      <c r="B37" s="2">
        <f>445.63+2709.39+5000</f>
        <v>8155.02</v>
      </c>
    </row>
    <row r="38" spans="1:2" ht="18" x14ac:dyDescent="0.35">
      <c r="A38" s="8" t="s">
        <v>39</v>
      </c>
      <c r="B38" s="2">
        <f>824.86+359.35+359.35+3000+425.37+524.06+3459.2</f>
        <v>8952.1899999999987</v>
      </c>
    </row>
    <row r="39" spans="1:2" ht="18" x14ac:dyDescent="0.35">
      <c r="A39" s="8" t="s">
        <v>29</v>
      </c>
      <c r="B39" s="2">
        <f>1932.35+391.34</f>
        <v>2323.69</v>
      </c>
    </row>
    <row r="40" spans="1:2" ht="18" x14ac:dyDescent="0.35">
      <c r="A40" s="8" t="s">
        <v>11</v>
      </c>
      <c r="B40" s="14">
        <f>B41+B42+B43</f>
        <v>10136.800000000001</v>
      </c>
    </row>
    <row r="41" spans="1:2" ht="18" x14ac:dyDescent="0.35">
      <c r="A41" s="8" t="s">
        <v>26</v>
      </c>
      <c r="B41" s="2">
        <f>309.98+251.07+148.53+2897.53+308.44+68.48+130.53+123.59+129.34+229.93+123.59+229.93+958.95+145.91</f>
        <v>6055.8000000000011</v>
      </c>
    </row>
    <row r="42" spans="1:2" ht="18" x14ac:dyDescent="0.35">
      <c r="A42" s="8" t="s">
        <v>32</v>
      </c>
      <c r="B42" s="2">
        <f>1423</f>
        <v>1423</v>
      </c>
    </row>
    <row r="43" spans="1:2" ht="18" x14ac:dyDescent="0.35">
      <c r="A43" s="8" t="s">
        <v>33</v>
      </c>
      <c r="B43" s="2">
        <v>2658</v>
      </c>
    </row>
    <row r="44" spans="1:2" ht="18" x14ac:dyDescent="0.35">
      <c r="A44" s="10" t="s">
        <v>30</v>
      </c>
      <c r="B44" s="14">
        <f>B45</f>
        <v>6320.4</v>
      </c>
    </row>
    <row r="45" spans="1:2" ht="18" x14ac:dyDescent="0.35">
      <c r="A45" s="8" t="s">
        <v>31</v>
      </c>
      <c r="B45" s="2">
        <f>1565.36+1377.52+1377.52+2000</f>
        <v>6320.4</v>
      </c>
    </row>
    <row r="46" spans="1:2" ht="18" x14ac:dyDescent="0.35">
      <c r="A46" s="8" t="s">
        <v>12</v>
      </c>
      <c r="B46" s="14">
        <f>B47+B48</f>
        <v>38755.56</v>
      </c>
    </row>
    <row r="47" spans="1:2" ht="18" x14ac:dyDescent="0.35">
      <c r="A47" s="8" t="s">
        <v>15</v>
      </c>
      <c r="B47" s="2">
        <f>1064.71*4</f>
        <v>4258.84</v>
      </c>
    </row>
    <row r="48" spans="1:2" ht="18" x14ac:dyDescent="0.35">
      <c r="A48" s="8" t="s">
        <v>14</v>
      </c>
      <c r="B48" s="2">
        <f>8624.18*4</f>
        <v>34496.720000000001</v>
      </c>
    </row>
    <row r="49" spans="1:2" ht="18" x14ac:dyDescent="0.35">
      <c r="A49" s="8" t="s">
        <v>13</v>
      </c>
      <c r="B49" s="14">
        <f>41873.42*4</f>
        <v>167493.68</v>
      </c>
    </row>
    <row r="50" spans="1:2" ht="36" x14ac:dyDescent="0.35">
      <c r="A50" s="15" t="s">
        <v>17</v>
      </c>
      <c r="B50" s="14">
        <f>-139968.45</f>
        <v>-139968.45000000001</v>
      </c>
    </row>
    <row r="51" spans="1:2" ht="36" x14ac:dyDescent="0.35">
      <c r="A51" s="15" t="s">
        <v>18</v>
      </c>
      <c r="B51" s="14">
        <f>B7-B10+B9+B50</f>
        <v>-149667.08000000002</v>
      </c>
    </row>
    <row r="52" spans="1:2" ht="18" x14ac:dyDescent="0.35">
      <c r="A52" s="22"/>
      <c r="B52" s="21"/>
    </row>
    <row r="53" spans="1:2" s="18" customFormat="1" ht="18" x14ac:dyDescent="0.35">
      <c r="A53" s="16"/>
      <c r="B53" s="17"/>
    </row>
    <row r="54" spans="1:2" s="18" customFormat="1" ht="17.399999999999999" x14ac:dyDescent="0.3">
      <c r="A54" s="20" t="s">
        <v>22</v>
      </c>
      <c r="B54" s="21" t="s">
        <v>21</v>
      </c>
    </row>
    <row r="55" spans="1:2" s="18" customFormat="1" ht="18" x14ac:dyDescent="0.35">
      <c r="A55" s="16"/>
      <c r="B55" s="17"/>
    </row>
    <row r="56" spans="1:2" s="18" customFormat="1" ht="18" x14ac:dyDescent="0.35">
      <c r="A56" s="16"/>
      <c r="B56" s="17"/>
    </row>
    <row r="57" spans="1:2" s="18" customFormat="1" ht="18" x14ac:dyDescent="0.35">
      <c r="A57" s="16"/>
      <c r="B57" s="17"/>
    </row>
    <row r="58" spans="1:2" s="18" customFormat="1" x14ac:dyDescent="0.3">
      <c r="B58" s="19"/>
    </row>
    <row r="59" spans="1:2" s="18" customFormat="1" x14ac:dyDescent="0.3">
      <c r="B59" s="19"/>
    </row>
    <row r="60" spans="1:2" s="18" customFormat="1" x14ac:dyDescent="0.3"/>
    <row r="61" spans="1:2" s="18" customFormat="1" x14ac:dyDescent="0.3"/>
    <row r="62" spans="1:2" s="18" customFormat="1" x14ac:dyDescent="0.3"/>
  </sheetData>
  <phoneticPr fontId="4" type="noConversion"/>
  <pageMargins left="0.7" right="0.45" top="0.75" bottom="0.75" header="0.3" footer="0.3"/>
  <pageSetup paperSize="9" scale="66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2020-06-04T13:06:01Z</cp:lastPrinted>
  <dcterms:created xsi:type="dcterms:W3CDTF">2006-09-16T00:00:00Z</dcterms:created>
  <dcterms:modified xsi:type="dcterms:W3CDTF">2022-01-26T11:12:05Z</dcterms:modified>
</cp:coreProperties>
</file>