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" i="1" l="1"/>
  <c r="B41" i="1"/>
  <c r="B40" i="1"/>
  <c r="B39" i="1"/>
  <c r="B34" i="1"/>
  <c r="B36" i="1"/>
  <c r="B33" i="1"/>
  <c r="B32" i="1"/>
  <c r="B23" i="1"/>
  <c r="B24" i="1"/>
  <c r="B20" i="1"/>
  <c r="B13" i="1"/>
  <c r="B12" i="1"/>
  <c r="B38" i="1"/>
  <c r="B30" i="1"/>
  <c r="B37" i="1"/>
  <c r="B35" i="1"/>
  <c r="B26" i="1"/>
  <c r="B25" i="1"/>
  <c r="B31" i="1"/>
  <c r="B29" i="1" s="1"/>
  <c r="B17" i="1"/>
  <c r="B18" i="1" l="1"/>
  <c r="B22" i="1" l="1"/>
  <c r="B10" i="1" l="1"/>
  <c r="B9" i="1" l="1"/>
  <c r="B43" i="1" l="1"/>
</calcChain>
</file>

<file path=xl/sharedStrings.xml><?xml version="1.0" encoding="utf-8"?>
<sst xmlns="http://schemas.openxmlformats.org/spreadsheetml/2006/main" count="45" uniqueCount="45">
  <si>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</si>
  <si>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</si>
  <si>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</si>
  <si>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</si>
  <si>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</si>
  <si>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</si>
  <si>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</si>
  <si>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</si>
  <si>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</si>
  <si>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</si>
  <si>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</si>
  <si>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</si>
  <si>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</si>
  <si>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</si>
  <si>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</si>
  <si>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</si>
  <si>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</si>
  <si>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</si>
  <si>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</si>
  <si>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</si>
  <si>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</si>
  <si>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№35 по пр-ту Циолковского</t>
  </si>
  <si>
    <t>Обработка системы ГВС</t>
  </si>
  <si>
    <t xml:space="preserve">    Якупова Р.С.</t>
  </si>
  <si>
    <t>Регулировка системы отопления</t>
  </si>
  <si>
    <t>Прочистка внутренней канализационной сети</t>
  </si>
  <si>
    <t>Уборка лестничных клеток</t>
  </si>
  <si>
    <t>Ремонт системы ГВС</t>
  </si>
  <si>
    <t>Ремонт системы электроснабжения</t>
  </si>
  <si>
    <t>Предоставление доступа представителям различных служб, расклейка объявлений</t>
  </si>
  <si>
    <t>Промывка, опрессовка, ревизия, шайбирование системы отопления</t>
  </si>
  <si>
    <t>Текущий ремонт системы отопления</t>
  </si>
  <si>
    <t>Замена ламп и светильников в подъездах</t>
  </si>
  <si>
    <t>Доставка контейнера</t>
  </si>
  <si>
    <t>Ремонт водостока</t>
  </si>
  <si>
    <t>Пуск отопления</t>
  </si>
  <si>
    <t xml:space="preserve">                                                                     за 2023 год.</t>
  </si>
  <si>
    <t>3. Задолженность за 2023 год.</t>
  </si>
  <si>
    <t>Завоз песка для дворника</t>
  </si>
  <si>
    <t>Ремонт системы ХВС</t>
  </si>
  <si>
    <t>Замер параметров отопления</t>
  </si>
  <si>
    <t>Монтаж прожектров на фасаде дома</t>
  </si>
  <si>
    <t>Ремонт мусоропровода, установка разбитого стекла в подъезде,ремонт входной двери в подъезд</t>
  </si>
  <si>
    <t xml:space="preserve">Вывоз снега с придомовой территории </t>
  </si>
  <si>
    <t>Обслуживание мусоропровода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</si>
</sst>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10" workbookViewId="0">
      <selection activeCell="G13" sqref="G13"/>
    </sheetView>
  </sheetViews>
  <sheetFormatPr defaultRowHeight="14.4" x14ac:dyDescent="0.3"/>
  <cols>
    <col min="1" max="1" width="66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19</v>
      </c>
    </row>
    <row r="2" spans="1:10" ht="17.399999999999999" x14ac:dyDescent="0.3">
      <c r="A2" s="9" t="s">
        <v>21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36</v>
      </c>
      <c r="B4" s="9"/>
    </row>
    <row r="5" spans="1:10" ht="17.399999999999999" x14ac:dyDescent="0.3">
      <c r="A5" s="9"/>
      <c r="B5" s="9"/>
    </row>
    <row r="6" spans="1:10" ht="22.8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1131423.7</v>
      </c>
    </row>
    <row r="8" spans="1:10" ht="21" customHeight="1" x14ac:dyDescent="0.3">
      <c r="A8" s="5" t="s">
        <v>2</v>
      </c>
      <c r="B8" s="11">
        <v>1084584.1599999999</v>
      </c>
    </row>
    <row r="9" spans="1:10" ht="19.8" customHeight="1" x14ac:dyDescent="0.3">
      <c r="A9" s="5" t="s">
        <v>37</v>
      </c>
      <c r="B9" s="6">
        <f>B8-B7</f>
        <v>-46839.540000000037</v>
      </c>
    </row>
    <row r="10" spans="1:10" ht="23.4" customHeight="1" x14ac:dyDescent="0.3">
      <c r="A10" s="5" t="s">
        <v>3</v>
      </c>
      <c r="B10" s="11">
        <f>B11+B22+B38+B41</f>
        <v>700549.94000000006</v>
      </c>
    </row>
    <row r="11" spans="1:10" ht="23.4" customHeight="1" x14ac:dyDescent="0.3">
      <c r="A11" s="5" t="s">
        <v>4</v>
      </c>
      <c r="B11" s="12">
        <f>B12+B13+B17+B21+B18+B15+B16+B19+B20+B14</f>
        <v>241336.9</v>
      </c>
    </row>
    <row r="12" spans="1:10" ht="21" customHeight="1" x14ac:dyDescent="0.3">
      <c r="A12" s="5" t="s">
        <v>5</v>
      </c>
      <c r="B12" s="3">
        <f>(1890*2+2*400)*12+7000+5000+5000</f>
        <v>71960</v>
      </c>
      <c r="J12" s="10"/>
    </row>
    <row r="13" spans="1:10" ht="21.6" customHeight="1" x14ac:dyDescent="0.3">
      <c r="A13" s="5" t="s">
        <v>26</v>
      </c>
      <c r="B13" s="3">
        <f>(35849/4+847)*4+3000</f>
        <v>42237</v>
      </c>
    </row>
    <row r="14" spans="1:10" ht="21.6" customHeight="1" x14ac:dyDescent="0.3">
      <c r="A14" s="5" t="s">
        <v>44</v>
      </c>
      <c r="B14" s="3">
        <v>12000</v>
      </c>
    </row>
    <row r="15" spans="1:10" ht="21.6" customHeight="1" x14ac:dyDescent="0.3">
      <c r="A15" s="5" t="s">
        <v>33</v>
      </c>
      <c r="B15" s="3">
        <v>2200</v>
      </c>
    </row>
    <row r="16" spans="1:10" ht="21.6" customHeight="1" x14ac:dyDescent="0.3">
      <c r="A16" s="5" t="s">
        <v>34</v>
      </c>
      <c r="B16" s="3">
        <v>7100</v>
      </c>
    </row>
    <row r="17" spans="1:2" ht="21" customHeight="1" x14ac:dyDescent="0.3">
      <c r="A17" s="5" t="s">
        <v>18</v>
      </c>
      <c r="B17" s="3">
        <f>5000+5920+8333.12+14700+12000</f>
        <v>45953.120000000003</v>
      </c>
    </row>
    <row r="18" spans="1:2" ht="34.799999999999997" customHeight="1" x14ac:dyDescent="0.3">
      <c r="A18" s="5" t="s">
        <v>29</v>
      </c>
      <c r="B18" s="3">
        <f>463.28+661.83+463.28+926.56+661.83</f>
        <v>3176.7799999999997</v>
      </c>
    </row>
    <row r="19" spans="1:2" ht="21" customHeight="1" x14ac:dyDescent="0.3">
      <c r="A19" s="5" t="s">
        <v>38</v>
      </c>
      <c r="B19" s="3">
        <v>1500</v>
      </c>
    </row>
    <row r="20" spans="1:2" ht="37.200000000000003" customHeight="1" x14ac:dyDescent="0.3">
      <c r="A20" s="5" t="s">
        <v>42</v>
      </c>
      <c r="B20" s="3">
        <f>3000+3500+1600+1110+2000+3000</f>
        <v>14210</v>
      </c>
    </row>
    <row r="21" spans="1:2" ht="21" customHeight="1" x14ac:dyDescent="0.3">
      <c r="A21" s="5" t="s">
        <v>43</v>
      </c>
      <c r="B21" s="3">
        <v>41000</v>
      </c>
    </row>
    <row r="22" spans="1:2" ht="18" x14ac:dyDescent="0.35">
      <c r="A22" s="8" t="s">
        <v>7</v>
      </c>
      <c r="B22" s="12">
        <f>B23+B29+B34</f>
        <v>185041.36</v>
      </c>
    </row>
    <row r="23" spans="1:2" ht="18" x14ac:dyDescent="0.35">
      <c r="A23" s="8" t="s">
        <v>9</v>
      </c>
      <c r="B23" s="12">
        <f>B25+B24+B28+B27+B26</f>
        <v>82482.64</v>
      </c>
    </row>
    <row r="24" spans="1:2" ht="18" x14ac:dyDescent="0.35">
      <c r="A24" s="8" t="s">
        <v>31</v>
      </c>
      <c r="B24" s="2">
        <f>2316.39+2584.19+5000.78+3000+1200+2220+2500+1110+6620+5000</f>
        <v>31551.360000000001</v>
      </c>
    </row>
    <row r="25" spans="1:2" ht="18" x14ac:dyDescent="0.35">
      <c r="A25" s="8" t="s">
        <v>24</v>
      </c>
      <c r="B25" s="2">
        <f>1036+794.19+1588.38+2316.39+926.56+1105+1060+2105+1110+1110+1400+1700</f>
        <v>16251.52</v>
      </c>
    </row>
    <row r="26" spans="1:2" ht="18" x14ac:dyDescent="0.35">
      <c r="A26" s="8" t="s">
        <v>40</v>
      </c>
      <c r="B26" s="2">
        <f>1110+1700</f>
        <v>2810</v>
      </c>
    </row>
    <row r="27" spans="1:2" ht="18" x14ac:dyDescent="0.35">
      <c r="A27" s="8" t="s">
        <v>35</v>
      </c>
      <c r="B27" s="2">
        <v>2220</v>
      </c>
    </row>
    <row r="28" spans="1:2" ht="36" x14ac:dyDescent="0.35">
      <c r="A28" s="21" t="s">
        <v>30</v>
      </c>
      <c r="B28" s="2">
        <v>29649.759999999998</v>
      </c>
    </row>
    <row r="29" spans="1:2" ht="18" x14ac:dyDescent="0.35">
      <c r="A29" s="8" t="s">
        <v>10</v>
      </c>
      <c r="B29" s="12">
        <f>B31+B30+B32+B33</f>
        <v>74291.72</v>
      </c>
    </row>
    <row r="30" spans="1:2" ht="18" x14ac:dyDescent="0.35">
      <c r="A30" s="8" t="s">
        <v>25</v>
      </c>
      <c r="B30" s="2">
        <f>5559.33+1090+1090+1090+3270+1635+4665+661+795+2210+2206</f>
        <v>24271.33</v>
      </c>
    </row>
    <row r="31" spans="1:2" ht="18" x14ac:dyDescent="0.35">
      <c r="A31" s="8" t="s">
        <v>22</v>
      </c>
      <c r="B31" s="2">
        <f>1090+1090+1389.83+926.56+926.56+882+442+1600+2220</f>
        <v>10566.949999999999</v>
      </c>
    </row>
    <row r="32" spans="1:2" ht="18" x14ac:dyDescent="0.35">
      <c r="A32" s="8" t="s">
        <v>27</v>
      </c>
      <c r="B32" s="2">
        <f>1090+1842+1158.19+1389.83+2946.42+221+1600+3800+1860+1110+2230+10000</f>
        <v>29247.440000000002</v>
      </c>
    </row>
    <row r="33" spans="1:2" ht="18" x14ac:dyDescent="0.35">
      <c r="A33" s="8" t="s">
        <v>39</v>
      </c>
      <c r="B33" s="2">
        <f>1900+1670+526+1110+5000</f>
        <v>10206</v>
      </c>
    </row>
    <row r="34" spans="1:2" ht="18" x14ac:dyDescent="0.35">
      <c r="A34" s="8" t="s">
        <v>11</v>
      </c>
      <c r="B34" s="12">
        <f>B35+B37+B36</f>
        <v>28267</v>
      </c>
    </row>
    <row r="35" spans="1:2" ht="18" x14ac:dyDescent="0.35">
      <c r="A35" s="8" t="s">
        <v>28</v>
      </c>
      <c r="B35" s="2">
        <f>985+743+1363+1000+1227+1458+1200+1110+560</f>
        <v>9646</v>
      </c>
    </row>
    <row r="36" spans="1:2" ht="18" x14ac:dyDescent="0.35">
      <c r="A36" s="8" t="s">
        <v>41</v>
      </c>
      <c r="B36" s="2">
        <f>5000+6530</f>
        <v>11530</v>
      </c>
    </row>
    <row r="37" spans="1:2" ht="18" x14ac:dyDescent="0.35">
      <c r="A37" s="8" t="s">
        <v>32</v>
      </c>
      <c r="B37" s="2">
        <f>958+786+1085+780+900+900+900+782</f>
        <v>7091</v>
      </c>
    </row>
    <row r="38" spans="1:2" ht="18" x14ac:dyDescent="0.35">
      <c r="A38" s="8" t="s">
        <v>12</v>
      </c>
      <c r="B38" s="12">
        <f>B39+B40</f>
        <v>28087.760000000002</v>
      </c>
    </row>
    <row r="39" spans="1:2" ht="18" x14ac:dyDescent="0.35">
      <c r="A39" s="8" t="s">
        <v>15</v>
      </c>
      <c r="B39" s="2">
        <f>1540.94*4</f>
        <v>6163.76</v>
      </c>
    </row>
    <row r="40" spans="1:2" ht="18" x14ac:dyDescent="0.35">
      <c r="A40" s="8" t="s">
        <v>14</v>
      </c>
      <c r="B40" s="2">
        <f>5481*4</f>
        <v>21924</v>
      </c>
    </row>
    <row r="41" spans="1:2" ht="18" x14ac:dyDescent="0.35">
      <c r="A41" s="8" t="s">
        <v>13</v>
      </c>
      <c r="B41" s="12">
        <f>61520.98*4</f>
        <v>246083.92</v>
      </c>
    </row>
    <row r="42" spans="1:2" ht="36" x14ac:dyDescent="0.35">
      <c r="A42" s="13" t="s">
        <v>16</v>
      </c>
      <c r="B42" s="2">
        <v>87743.98</v>
      </c>
    </row>
    <row r="43" spans="1:2" ht="36" x14ac:dyDescent="0.35">
      <c r="A43" s="13" t="s">
        <v>17</v>
      </c>
      <c r="B43" s="12">
        <f>B7-B10+B9+B42</f>
        <v>471778.19999999984</v>
      </c>
    </row>
    <row r="44" spans="1:2" ht="18" x14ac:dyDescent="0.35">
      <c r="A44" s="20"/>
      <c r="B44" s="19"/>
    </row>
    <row r="45" spans="1:2" s="16" customFormat="1" ht="18" x14ac:dyDescent="0.35">
      <c r="A45" s="14"/>
      <c r="B45" s="15"/>
    </row>
    <row r="46" spans="1:2" s="16" customFormat="1" ht="17.399999999999999" x14ac:dyDescent="0.3">
      <c r="A46" s="18" t="s">
        <v>20</v>
      </c>
      <c r="B46" s="19" t="s">
        <v>23</v>
      </c>
    </row>
    <row r="47" spans="1:2" s="16" customFormat="1" ht="18" x14ac:dyDescent="0.35">
      <c r="A47" s="14"/>
      <c r="B47" s="15"/>
    </row>
    <row r="48" spans="1:2" s="16" customFormat="1" ht="18" x14ac:dyDescent="0.35">
      <c r="A48" s="14"/>
      <c r="B48" s="15"/>
    </row>
    <row r="49" spans="1:2" s="16" customFormat="1" ht="18" x14ac:dyDescent="0.35">
      <c r="A49" s="14"/>
      <c r="B49" s="15"/>
    </row>
    <row r="50" spans="1:2" s="16" customFormat="1" x14ac:dyDescent="0.3">
      <c r="B50" s="17"/>
    </row>
    <row r="51" spans="1:2" s="16" customFormat="1" x14ac:dyDescent="0.3">
      <c r="B51" s="17"/>
    </row>
    <row r="52" spans="1:2" s="16" customFormat="1" x14ac:dyDescent="0.3"/>
    <row r="53" spans="1:2" s="16" customFormat="1" x14ac:dyDescent="0.3"/>
    <row r="54" spans="1:2" s="16" customFormat="1" x14ac:dyDescent="0.3"/>
  </sheetData>
  <pageMargins left="0.7" right="0.7" top="0.75" bottom="0.75" header="0.3" footer="0.3"/>
  <pageSetup paperSize="9" scale="75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2024-02-29T08:36:50Z</dcterms:modified>
</cp:coreProperties>
</file>