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8" i="1" l="1"/>
  <c r="B32" i="1"/>
  <c r="B25" i="1"/>
  <c r="B11" i="1"/>
  <c r="B47" i="1"/>
  <c r="B46" i="1"/>
  <c r="B45" i="1"/>
  <c r="B40" i="1"/>
  <c r="B35" i="1"/>
  <c r="B39" i="1"/>
  <c r="B34" i="1"/>
  <c r="B43" i="1"/>
  <c r="B31" i="1"/>
  <c r="B26" i="1"/>
  <c r="B30" i="1"/>
  <c r="B33" i="1"/>
  <c r="B21" i="1"/>
  <c r="B23" i="1"/>
  <c r="B27" i="1"/>
  <c r="B18" i="1"/>
  <c r="B17" i="1"/>
  <c r="B13" i="1"/>
  <c r="B12" i="1"/>
  <c r="B14" i="1" l="1"/>
  <c r="B36" i="1"/>
  <c r="B29" i="1"/>
  <c r="B28" i="1"/>
  <c r="B41" i="1"/>
  <c r="B44" i="1" l="1"/>
  <c r="B24" i="1" l="1"/>
  <c r="B9" i="1" l="1"/>
  <c r="B10" i="1" l="1"/>
  <c r="B49" i="1" s="1"/>
</calcChain>
</file>

<file path=xl/sharedStrings.xml><?xml version="1.0" encoding="utf-8"?>
<sst xmlns="http://schemas.openxmlformats.org/spreadsheetml/2006/main" count="51" uniqueCount="51">
  <si>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</si>
  <si>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</si>
  <si>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</si>
  <si>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</si>
  <si>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</si>
  <si>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</si>
  <si>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</si>
  <si>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>4.2. Техническое обслуживание общего имущества</t>
  </si>
  <si>
    <t xml:space="preserve">                        управляющей компанией ООО "ЖК Сервис 1"</t>
  </si>
  <si>
    <t>4.2.1. Отопление</t>
  </si>
  <si>
    <t>4.2.2. Водоснабжение и водотоведение</t>
  </si>
  <si>
    <t>4.2.3. Электроснабжение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</si>
  <si>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</si>
  <si>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</si>
  <si>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</si>
  <si>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</si>
  <si>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</si>
  <si>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</si>
  <si>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</si>
  <si>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</si>
  <si>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   Директор                                           </t>
  </si>
  <si>
    <t xml:space="preserve"> о выполнении договора управления многоквартирным домом №17 по ул.Петрищева</t>
  </si>
  <si>
    <t>Ремонт системы электроснабжения</t>
  </si>
  <si>
    <t>Уборка лестничных клеток</t>
  </si>
  <si>
    <t>Ремонт и отделка откосов окон в подъездах</t>
  </si>
  <si>
    <t>Замер параметров системы отопления</t>
  </si>
  <si>
    <t>Текущий ремонт системы отопления</t>
  </si>
  <si>
    <t>Текущий ремонт систем ХВС и ГВС</t>
  </si>
  <si>
    <t>Замена общедомового прибора учета ХВС</t>
  </si>
  <si>
    <t>Ремонт спуска в подвал 8 подъезда</t>
  </si>
  <si>
    <t>Замена ламп и выключателей в подъезах и подвале</t>
  </si>
  <si>
    <t>Монтаж запитки на элеватор</t>
  </si>
  <si>
    <t>Замена плавких вставок в ВРУ подвала</t>
  </si>
  <si>
    <t>Ремонт ступеней лестничного марша в 8 подъезде</t>
  </si>
  <si>
    <t>Замена участков лежака отопления в подвале</t>
  </si>
  <si>
    <t>Заполнение элеватора и транзита</t>
  </si>
  <si>
    <t>Промывка, опрессовка и шайбирование системы отопления</t>
  </si>
  <si>
    <t>Устранение засора внутренней канализационной сети</t>
  </si>
  <si>
    <t>Ремонт стояка ГВС в подвале</t>
  </si>
  <si>
    <t>Якупова Р.А.</t>
  </si>
  <si>
    <t>Установка снегозадержателя на козырьке</t>
  </si>
  <si>
    <t>Текущий ремонт канализационной системы, замена стояков в квартирах</t>
  </si>
  <si>
    <t>Обработка системы отопления</t>
  </si>
  <si>
    <t xml:space="preserve">                                                                     за 2023 год</t>
  </si>
  <si>
    <t>3.Задолженность за 2023 год</t>
  </si>
  <si>
    <t>Установка почтовых ящиков, обследование спуска в подвал подъзда №8, закрытие окон и люков на чердак</t>
  </si>
  <si>
    <t>Вывоз веток, демонтаж опалубки ступени, демонтаж и вывоз штакетника</t>
  </si>
  <si>
    <t>Проверка эл.счетчика, проверка несанкционированного подключения, отключение за неуплату, подключение</t>
  </si>
  <si>
    <t>Монтаж штакетника</t>
  </si>
  <si>
    <t>Демонтаж старых и установка новых пластиковых окон в 1 и 2 подъездах</t>
  </si>
  <si>
    <t>Завоз песка для дворника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</si>
</sst>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workbookViewId="0">
      <selection activeCell="C53" sqref="C53"/>
    </sheetView>
  </sheetViews>
  <sheetFormatPr defaultRowHeight="14.4" x14ac:dyDescent="0.3"/>
  <cols>
    <col min="1" max="1" width="68.8867187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19</v>
      </c>
    </row>
    <row r="2" spans="1:10" ht="17.399999999999999" x14ac:dyDescent="0.3">
      <c r="A2" s="9" t="s">
        <v>21</v>
      </c>
      <c r="B2" s="9"/>
    </row>
    <row r="3" spans="1:10" ht="17.399999999999999" x14ac:dyDescent="0.3">
      <c r="A3" s="9" t="s">
        <v>8</v>
      </c>
      <c r="B3" s="9"/>
    </row>
    <row r="4" spans="1:10" ht="17.399999999999999" x14ac:dyDescent="0.3">
      <c r="A4" s="9" t="s">
        <v>43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v>1563611.21</v>
      </c>
    </row>
    <row r="8" spans="1:10" ht="21" customHeight="1" x14ac:dyDescent="0.3">
      <c r="A8" s="5" t="s">
        <v>2</v>
      </c>
      <c r="B8" s="11">
        <v>1541451.91</v>
      </c>
    </row>
    <row r="9" spans="1:10" ht="19.95" customHeight="1" x14ac:dyDescent="0.3">
      <c r="A9" s="5" t="s">
        <v>44</v>
      </c>
      <c r="B9" s="6">
        <f>B8-B7</f>
        <v>-22159.300000000047</v>
      </c>
    </row>
    <row r="10" spans="1:10" ht="23.4" customHeight="1" x14ac:dyDescent="0.3">
      <c r="A10" s="5" t="s">
        <v>3</v>
      </c>
      <c r="B10" s="11">
        <f>B11+B24+B44+B47</f>
        <v>1552722.51</v>
      </c>
    </row>
    <row r="11" spans="1:10" ht="23.4" customHeight="1" x14ac:dyDescent="0.3">
      <c r="A11" s="5" t="s">
        <v>4</v>
      </c>
      <c r="B11" s="12">
        <f>B12+B13+B14+B17+B18+B15+B20+B23+B22+B16+B19+B21</f>
        <v>787947.73</v>
      </c>
    </row>
    <row r="12" spans="1:10" ht="21" customHeight="1" x14ac:dyDescent="0.3">
      <c r="A12" s="5" t="s">
        <v>5</v>
      </c>
      <c r="B12" s="3">
        <f>(1890*8+400*2)*12+5000+5000+5000</f>
        <v>206040</v>
      </c>
      <c r="J12" s="10"/>
    </row>
    <row r="13" spans="1:10" ht="21.6" customHeight="1" x14ac:dyDescent="0.3">
      <c r="A13" s="5" t="s">
        <v>23</v>
      </c>
      <c r="B13" s="3">
        <f>736*8*12+5000+5000</f>
        <v>80656</v>
      </c>
    </row>
    <row r="14" spans="1:10" ht="21.6" customHeight="1" x14ac:dyDescent="0.3">
      <c r="A14" s="5" t="s">
        <v>24</v>
      </c>
      <c r="B14" s="3">
        <f>21680+30125+1694</f>
        <v>53499</v>
      </c>
    </row>
    <row r="15" spans="1:10" ht="18.600000000000001" customHeight="1" x14ac:dyDescent="0.3">
      <c r="A15" s="5" t="s">
        <v>33</v>
      </c>
      <c r="B15" s="3">
        <v>10000</v>
      </c>
    </row>
    <row r="16" spans="1:10" ht="18.600000000000001" customHeight="1" x14ac:dyDescent="0.3">
      <c r="A16" s="5" t="s">
        <v>50</v>
      </c>
      <c r="B16" s="3">
        <v>2220</v>
      </c>
    </row>
    <row r="17" spans="1:2" ht="21" customHeight="1" x14ac:dyDescent="0.3">
      <c r="A17" s="5" t="s">
        <v>18</v>
      </c>
      <c r="B17" s="3">
        <f>7000+21000+7080+7080+15000</f>
        <v>57160</v>
      </c>
    </row>
    <row r="18" spans="1:2" ht="35.4" customHeight="1" x14ac:dyDescent="0.35">
      <c r="A18" s="5" t="s">
        <v>45</v>
      </c>
      <c r="B18" s="2">
        <f>1635+732+1439+847+847+1056</f>
        <v>6556</v>
      </c>
    </row>
    <row r="19" spans="1:2" ht="33" customHeight="1" x14ac:dyDescent="0.35">
      <c r="A19" s="5" t="s">
        <v>49</v>
      </c>
      <c r="B19" s="2">
        <v>139125</v>
      </c>
    </row>
    <row r="20" spans="1:2" ht="19.2" customHeight="1" x14ac:dyDescent="0.35">
      <c r="A20" s="5" t="s">
        <v>29</v>
      </c>
      <c r="B20" s="2">
        <v>45000</v>
      </c>
    </row>
    <row r="21" spans="1:2" ht="19.2" customHeight="1" x14ac:dyDescent="0.35">
      <c r="A21" s="5" t="s">
        <v>48</v>
      </c>
      <c r="B21" s="2">
        <f>117450+33532+1060+10126</f>
        <v>162168</v>
      </c>
    </row>
    <row r="22" spans="1:2" ht="19.2" customHeight="1" x14ac:dyDescent="0.35">
      <c r="A22" s="5" t="s">
        <v>40</v>
      </c>
      <c r="B22" s="2">
        <v>6800</v>
      </c>
    </row>
    <row r="23" spans="1:2" ht="36.6" customHeight="1" x14ac:dyDescent="0.35">
      <c r="A23" s="5" t="s">
        <v>46</v>
      </c>
      <c r="B23" s="2">
        <f>2779.67+1444.06+8000+6500</f>
        <v>18723.73</v>
      </c>
    </row>
    <row r="24" spans="1:2" ht="18" x14ac:dyDescent="0.35">
      <c r="A24" s="8" t="s">
        <v>7</v>
      </c>
      <c r="B24" s="12">
        <f>B25+B32+B38</f>
        <v>317600.34000000003</v>
      </c>
    </row>
    <row r="25" spans="1:2" ht="18" x14ac:dyDescent="0.35">
      <c r="A25" s="8" t="s">
        <v>9</v>
      </c>
      <c r="B25" s="12">
        <f>B26+B31+B27+B28+B29+B30</f>
        <v>115928.81</v>
      </c>
    </row>
    <row r="26" spans="1:2" ht="18" x14ac:dyDescent="0.35">
      <c r="A26" s="8" t="s">
        <v>25</v>
      </c>
      <c r="B26" s="2">
        <f>1090+1199+1635+403+1103+1103</f>
        <v>6533</v>
      </c>
    </row>
    <row r="27" spans="1:2" ht="18" x14ac:dyDescent="0.35">
      <c r="A27" s="8" t="s">
        <v>34</v>
      </c>
      <c r="B27" s="2">
        <f>21838.04+8478.72+3587+5788</f>
        <v>39691.760000000002</v>
      </c>
    </row>
    <row r="28" spans="1:2" ht="18" x14ac:dyDescent="0.35">
      <c r="A28" s="8" t="s">
        <v>35</v>
      </c>
      <c r="B28" s="2">
        <f>1389.83</f>
        <v>1389.83</v>
      </c>
    </row>
    <row r="29" spans="1:2" ht="18" x14ac:dyDescent="0.35">
      <c r="A29" s="8" t="s">
        <v>36</v>
      </c>
      <c r="B29" s="2">
        <f>7412.44+13211.66</f>
        <v>20624.099999999999</v>
      </c>
    </row>
    <row r="30" spans="1:2" ht="18" x14ac:dyDescent="0.35">
      <c r="A30" s="8" t="s">
        <v>42</v>
      </c>
      <c r="B30" s="2">
        <f>1053+6618+1854+1053+1103+1103</f>
        <v>12784</v>
      </c>
    </row>
    <row r="31" spans="1:2" ht="18" x14ac:dyDescent="0.35">
      <c r="A31" s="8" t="s">
        <v>26</v>
      </c>
      <c r="B31" s="2">
        <f>545+1090+2180+545+847+1191+463.28+463.28+926.56+1500+1500+2850+527+2106+1855+1110+1650+1500+1390+4115+3242+3310</f>
        <v>34906.119999999995</v>
      </c>
    </row>
    <row r="32" spans="1:2" ht="18" x14ac:dyDescent="0.35">
      <c r="A32" s="8" t="s">
        <v>10</v>
      </c>
      <c r="B32" s="12">
        <f>B33+B35+B37+B34+B36</f>
        <v>140197.12000000002</v>
      </c>
    </row>
    <row r="33" spans="1:2" ht="35.4" customHeight="1" x14ac:dyDescent="0.35">
      <c r="A33" s="21" t="s">
        <v>41</v>
      </c>
      <c r="B33" s="2">
        <f>1191+1090+4020+518+463.28+1765+7900+795+1655+1100+20401+6851+6610+6615+2150</f>
        <v>63124.28</v>
      </c>
    </row>
    <row r="34" spans="1:2" ht="17.399999999999999" customHeight="1" x14ac:dyDescent="0.35">
      <c r="A34" s="8" t="s">
        <v>37</v>
      </c>
      <c r="B34" s="2">
        <f>1323.65+926.56+3309.13+1350+805+795+7415+1670+5560</f>
        <v>23154.34</v>
      </c>
    </row>
    <row r="35" spans="1:2" ht="18" x14ac:dyDescent="0.35">
      <c r="A35" s="8" t="s">
        <v>27</v>
      </c>
      <c r="B35" s="2">
        <f>2295+3970+1191+1555+1036+2418+1323+1323+3777+1323.65+992.74+1985.48+1323.65+1350+551+1103+3237+927+927+927+6030+2497+1103</f>
        <v>43165.520000000004</v>
      </c>
    </row>
    <row r="36" spans="1:2" ht="18" x14ac:dyDescent="0.35">
      <c r="A36" s="8" t="s">
        <v>38</v>
      </c>
      <c r="B36" s="2">
        <f>2272.98</f>
        <v>2272.98</v>
      </c>
    </row>
    <row r="37" spans="1:2" ht="18" x14ac:dyDescent="0.35">
      <c r="A37" s="8" t="s">
        <v>28</v>
      </c>
      <c r="B37" s="2">
        <v>8480</v>
      </c>
    </row>
    <row r="38" spans="1:2" ht="18" x14ac:dyDescent="0.35">
      <c r="A38" s="8" t="s">
        <v>11</v>
      </c>
      <c r="B38" s="12">
        <f>B39+B40+B42+B43+B41</f>
        <v>61474.41</v>
      </c>
    </row>
    <row r="39" spans="1:2" ht="18" x14ac:dyDescent="0.35">
      <c r="A39" s="8" t="s">
        <v>22</v>
      </c>
      <c r="B39" s="2">
        <f>1588+500+445+500+445+500+328+280+560+328+384+1654.56+1600+1325+1450+1560+505+1885+551+1332+1390+815+2835+3333+1012+552</f>
        <v>27657.559999999998</v>
      </c>
    </row>
    <row r="40" spans="1:2" ht="18" x14ac:dyDescent="0.35">
      <c r="A40" s="8" t="s">
        <v>30</v>
      </c>
      <c r="B40" s="2">
        <f>1099.06+576.64+1039.92+1039.92+635.78+1153.28+449+449+1045+642+700+700+700+830.82+835+1280+1415</f>
        <v>14590.419999999998</v>
      </c>
    </row>
    <row r="41" spans="1:2" ht="18" x14ac:dyDescent="0.35">
      <c r="A41" s="8" t="s">
        <v>32</v>
      </c>
      <c r="B41" s="2">
        <f>1553.65+2877.3</f>
        <v>4430.9500000000007</v>
      </c>
    </row>
    <row r="42" spans="1:2" ht="18" x14ac:dyDescent="0.35">
      <c r="A42" s="8" t="s">
        <v>31</v>
      </c>
      <c r="B42" s="2">
        <v>6546.72</v>
      </c>
    </row>
    <row r="43" spans="1:2" ht="36" x14ac:dyDescent="0.35">
      <c r="A43" s="21" t="s">
        <v>47</v>
      </c>
      <c r="B43" s="2">
        <f>694.92+463.28+463.28+463.28+605+605+605+552+527+527+527+555+555+555+551</f>
        <v>8248.76</v>
      </c>
    </row>
    <row r="44" spans="1:2" ht="18" x14ac:dyDescent="0.35">
      <c r="A44" s="8" t="s">
        <v>12</v>
      </c>
      <c r="B44" s="12">
        <f>B45+B46</f>
        <v>84026.96</v>
      </c>
    </row>
    <row r="45" spans="1:2" ht="18" x14ac:dyDescent="0.35">
      <c r="A45" s="8" t="s">
        <v>15</v>
      </c>
      <c r="B45" s="2">
        <f>2308.43*4</f>
        <v>9233.7199999999993</v>
      </c>
    </row>
    <row r="46" spans="1:2" ht="18" x14ac:dyDescent="0.35">
      <c r="A46" s="8" t="s">
        <v>14</v>
      </c>
      <c r="B46" s="2">
        <f>18698.31*4</f>
        <v>74793.240000000005</v>
      </c>
    </row>
    <row r="47" spans="1:2" ht="18" x14ac:dyDescent="0.35">
      <c r="A47" s="8" t="s">
        <v>13</v>
      </c>
      <c r="B47" s="12">
        <f>90786.87*4</f>
        <v>363147.48</v>
      </c>
    </row>
    <row r="48" spans="1:2" ht="36" x14ac:dyDescent="0.35">
      <c r="A48" s="13" t="s">
        <v>16</v>
      </c>
      <c r="B48" s="2">
        <v>-127278.07</v>
      </c>
    </row>
    <row r="49" spans="1:2" ht="36" x14ac:dyDescent="0.35">
      <c r="A49" s="13" t="s">
        <v>17</v>
      </c>
      <c r="B49" s="12">
        <f>B7-B10+B9+B48</f>
        <v>-138548.6700000001</v>
      </c>
    </row>
    <row r="50" spans="1:2" ht="18" x14ac:dyDescent="0.35">
      <c r="A50" s="20"/>
      <c r="B50" s="19"/>
    </row>
    <row r="51" spans="1:2" s="16" customFormat="1" ht="18" x14ac:dyDescent="0.35">
      <c r="A51" s="14"/>
      <c r="B51" s="15"/>
    </row>
    <row r="52" spans="1:2" s="16" customFormat="1" ht="17.399999999999999" x14ac:dyDescent="0.3">
      <c r="A52" s="18" t="s">
        <v>20</v>
      </c>
      <c r="B52" s="19" t="s">
        <v>39</v>
      </c>
    </row>
    <row r="53" spans="1:2" s="16" customFormat="1" ht="18" x14ac:dyDescent="0.35">
      <c r="A53" s="14"/>
      <c r="B53" s="15"/>
    </row>
    <row r="54" spans="1:2" s="16" customFormat="1" ht="18" x14ac:dyDescent="0.35">
      <c r="A54" s="14"/>
      <c r="B54" s="15"/>
    </row>
    <row r="55" spans="1:2" s="16" customFormat="1" ht="18" x14ac:dyDescent="0.35">
      <c r="A55" s="14"/>
      <c r="B55" s="15"/>
    </row>
    <row r="56" spans="1:2" s="16" customFormat="1" x14ac:dyDescent="0.3">
      <c r="B56" s="17"/>
    </row>
    <row r="57" spans="1:2" s="16" customFormat="1" x14ac:dyDescent="0.3">
      <c r="B57" s="17"/>
    </row>
    <row r="58" spans="1:2" s="16" customFormat="1" x14ac:dyDescent="0.3"/>
    <row r="59" spans="1:2" s="16" customFormat="1" x14ac:dyDescent="0.3"/>
    <row r="60" spans="1:2" s="16" customFormat="1" x14ac:dyDescent="0.3"/>
  </sheetData>
  <phoneticPr fontId="4" type="noConversion"/>
  <pageMargins left="0.7" right="0.7" top="0.75" bottom="0.75" header="0.3" footer="0.3"/>
  <pageSetup paperSize="9" scale="66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2020-07-03T12:12:00Z</cp:lastPrinted>
  <dcterms:created xsi:type="dcterms:W3CDTF">2006-09-16T00:00:00Z</dcterms:created>
  <dcterms:modified xsi:type="dcterms:W3CDTF">2024-02-28T12:31:44Z</dcterms:modified>
</cp:coreProperties>
</file>