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B31" i="1"/>
  <c r="B35" i="1" l="1"/>
  <c r="B46" i="1"/>
  <c r="B47" i="1"/>
  <c r="B45" i="1"/>
  <c r="B11" i="1"/>
  <c r="B20" i="1"/>
  <c r="B25" i="1"/>
  <c r="B32" i="1"/>
  <c r="B40" i="1"/>
  <c r="B43" i="1"/>
  <c r="B14" i="1"/>
  <c r="B13" i="1"/>
  <c r="B12" i="1"/>
  <c r="B30" i="1" l="1"/>
  <c r="B15" i="1"/>
  <c r="B44" i="1"/>
  <c r="B41" i="1"/>
  <c r="B23" i="1"/>
  <c r="B22" i="1" s="1"/>
  <c r="B38" i="1"/>
  <c r="B36" i="1"/>
  <c r="B27" i="1" l="1"/>
  <c r="B42" i="1"/>
  <c r="B21" i="1" l="1"/>
  <c r="B9" i="1"/>
  <c r="B10" i="1" l="1"/>
  <c r="B49" i="1" s="1"/>
</calcChain>
</file>

<file path=xl/sharedStrings.xml><?xml version="1.0" encoding="utf-8"?>
<sst xmlns="http://schemas.openxmlformats.org/spreadsheetml/2006/main" count="51" uniqueCount="51">
  <si>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</si>
  <si>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</si>
  <si>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</si>
  <si>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</si>
  <si>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</si>
  <si>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</si>
  <si>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</si>
  <si>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>4.2. Техническое обслуживание общего имущества</t>
  </si>
  <si>
    <t xml:space="preserve">                        управляющей компанией ООО "ЖК Сервис 1"</t>
  </si>
  <si>
    <t>4.2.2. Водоснабжение и водотоведение</t>
  </si>
  <si>
    <t>4.2.3. Электроснабжение</t>
  </si>
  <si>
    <t>4.3. Аварийно-диспетчерское обслуживание</t>
  </si>
  <si>
    <t>4.4. Услуги управления</t>
  </si>
  <si>
    <t>Выезды аварийной бригады</t>
  </si>
  <si>
    <t>Диспетчерское обслуживание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</si>
  <si>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</si>
  <si>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</si>
  <si>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t>Механическая уборка придомовой территории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</si>
  <si>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</si>
  <si>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   Директор                                           </t>
  </si>
  <si>
    <t xml:space="preserve"> о выполнении договора управления многоквартирным домом №14 по б-ру Мира</t>
  </si>
  <si>
    <t>4.2.1.ВДГО</t>
  </si>
  <si>
    <t>4.2.4. Отопление</t>
  </si>
  <si>
    <t>Ремонт системы электроснабжения</t>
  </si>
  <si>
    <t>Обработка системы отопления</t>
  </si>
  <si>
    <t>Якупова Р.С.</t>
  </si>
  <si>
    <t>Уборка лестничных клеток</t>
  </si>
  <si>
    <t>Ремонт лежака отопления на чердаке</t>
  </si>
  <si>
    <t>Замена общедомового счетчика ХВС</t>
  </si>
  <si>
    <t>Разработка технической документации для благоустройства</t>
  </si>
  <si>
    <t>Замена лежака отопления на чердаке</t>
  </si>
  <si>
    <t>Замена стояков отопления в квартирах</t>
  </si>
  <si>
    <t>Установка радиаторов отопления в квартире</t>
  </si>
  <si>
    <t>Замена стояка канализации в квартире</t>
  </si>
  <si>
    <t xml:space="preserve">Проверка вентканала </t>
  </si>
  <si>
    <t>Устранение утечек и ремонт системы ХВС</t>
  </si>
  <si>
    <t>Устранение утечек системы отопления, текущий ремонт</t>
  </si>
  <si>
    <t>Промывка и опрессовка системы отопления</t>
  </si>
  <si>
    <t>Закрытие слуховых окон на чердаке, ремонт участка штукатурного слоя в подъезде, замер территории для установки штакетника, замена замка на чердаке</t>
  </si>
  <si>
    <t>Пуск отопления</t>
  </si>
  <si>
    <t xml:space="preserve">                                                                     за 2023 года</t>
  </si>
  <si>
    <t>3. Задолженность за 2023 года</t>
  </si>
  <si>
    <t>Ревизия электрощитков в подъездах</t>
  </si>
  <si>
    <t>Прочистка внутренней канализационной сети, обработка подвала хлоркой</t>
  </si>
  <si>
    <t>Устранение течи кровли</t>
  </si>
  <si>
    <t>Демонтаж штакетника</t>
  </si>
  <si>
    <t>Завоз песка для дворников</t>
  </si>
  <si>
    <t>Обследование бомбоубежищ с представителями МКУ "городское жилье"</t>
  </si>
  <si>
    <t>Электроэнергия на СОИ</t>
  </si>
  <si>
    <t>ОСВ на СОИ</t>
  </si>
  <si>
    <t>ХВС на СОИ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</si>
</sst>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2" fontId="1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workbookViewId="0">
      <selection activeCell="E14" sqref="E14"/>
    </sheetView>
  </sheetViews>
  <sheetFormatPr defaultRowHeight="14.4" x14ac:dyDescent="0.3"/>
  <cols>
    <col min="1" max="1" width="68.88671875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18</v>
      </c>
    </row>
    <row r="2" spans="1:10" ht="17.399999999999999" x14ac:dyDescent="0.3">
      <c r="A2" s="9" t="s">
        <v>20</v>
      </c>
      <c r="B2" s="9"/>
    </row>
    <row r="3" spans="1:10" ht="17.399999999999999" x14ac:dyDescent="0.3">
      <c r="A3" s="9" t="s">
        <v>8</v>
      </c>
      <c r="B3" s="9"/>
    </row>
    <row r="4" spans="1:10" ht="17.399999999999999" x14ac:dyDescent="0.3">
      <c r="A4" s="9" t="s">
        <v>40</v>
      </c>
      <c r="B4" s="9"/>
    </row>
    <row r="5" spans="1:10" ht="17.399999999999999" x14ac:dyDescent="0.3">
      <c r="A5" s="9"/>
      <c r="B5" s="9"/>
    </row>
    <row r="6" spans="1:10" ht="22.95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1">
        <v>1258975.71</v>
      </c>
    </row>
    <row r="8" spans="1:10" ht="21" customHeight="1" x14ac:dyDescent="0.3">
      <c r="A8" s="5" t="s">
        <v>2</v>
      </c>
      <c r="B8" s="11">
        <v>1205442.07</v>
      </c>
    </row>
    <row r="9" spans="1:10" ht="19.95" customHeight="1" x14ac:dyDescent="0.3">
      <c r="A9" s="5" t="s">
        <v>41</v>
      </c>
      <c r="B9" s="6">
        <f>B8-B7</f>
        <v>-53533.639999999898</v>
      </c>
    </row>
    <row r="10" spans="1:10" ht="23.4" customHeight="1" x14ac:dyDescent="0.3">
      <c r="A10" s="5" t="s">
        <v>3</v>
      </c>
      <c r="B10" s="11">
        <f>B11+B21+B44+B47</f>
        <v>1274486.6400000001</v>
      </c>
    </row>
    <row r="11" spans="1:10" ht="23.4" customHeight="1" x14ac:dyDescent="0.3">
      <c r="A11" s="5" t="s">
        <v>4</v>
      </c>
      <c r="B11" s="12">
        <f>B12+B13+B14+B15+B16+B17+B18+B19+B20</f>
        <v>284533.56</v>
      </c>
    </row>
    <row r="12" spans="1:10" ht="21" customHeight="1" x14ac:dyDescent="0.3">
      <c r="A12" s="5" t="s">
        <v>5</v>
      </c>
      <c r="B12" s="3">
        <f>(1890*4+400)*12+5000+3000+3000</f>
        <v>106520</v>
      </c>
      <c r="J12" s="10"/>
    </row>
    <row r="13" spans="1:10" ht="21.6" customHeight="1" x14ac:dyDescent="0.3">
      <c r="A13" s="5" t="s">
        <v>26</v>
      </c>
      <c r="B13" s="3">
        <f>736*4*12+4000+2000+2000</f>
        <v>43328</v>
      </c>
    </row>
    <row r="14" spans="1:10" ht="21" customHeight="1" x14ac:dyDescent="0.3">
      <c r="A14" s="5" t="s">
        <v>17</v>
      </c>
      <c r="B14" s="3">
        <f>4000+4140+4460+12000</f>
        <v>24600</v>
      </c>
    </row>
    <row r="15" spans="1:10" ht="52.2" customHeight="1" x14ac:dyDescent="0.3">
      <c r="A15" s="5" t="s">
        <v>38</v>
      </c>
      <c r="B15" s="3">
        <f>2452+2140+926.56+800+1100</f>
        <v>7418.5599999999995</v>
      </c>
    </row>
    <row r="16" spans="1:10" ht="20.399999999999999" customHeight="1" x14ac:dyDescent="0.3">
      <c r="A16" s="5" t="s">
        <v>29</v>
      </c>
      <c r="B16" s="3">
        <v>80000</v>
      </c>
    </row>
    <row r="17" spans="1:2" ht="20.399999999999999" customHeight="1" x14ac:dyDescent="0.3">
      <c r="A17" s="5" t="s">
        <v>46</v>
      </c>
      <c r="B17" s="3">
        <v>1500</v>
      </c>
    </row>
    <row r="18" spans="1:2" ht="36.6" customHeight="1" x14ac:dyDescent="0.3">
      <c r="A18" s="5" t="s">
        <v>47</v>
      </c>
      <c r="B18" s="3">
        <v>5602</v>
      </c>
    </row>
    <row r="19" spans="1:2" ht="20.399999999999999" customHeight="1" x14ac:dyDescent="0.3">
      <c r="A19" s="5" t="s">
        <v>45</v>
      </c>
      <c r="B19" s="3">
        <v>8899</v>
      </c>
    </row>
    <row r="20" spans="1:2" ht="20.399999999999999" customHeight="1" x14ac:dyDescent="0.3">
      <c r="A20" s="5" t="s">
        <v>44</v>
      </c>
      <c r="B20" s="3">
        <f>5556+1110</f>
        <v>6666</v>
      </c>
    </row>
    <row r="21" spans="1:2" ht="18" x14ac:dyDescent="0.35">
      <c r="A21" s="8" t="s">
        <v>7</v>
      </c>
      <c r="B21" s="22">
        <f>B22+B24+B31+B35</f>
        <v>586609.24</v>
      </c>
    </row>
    <row r="22" spans="1:2" ht="18" x14ac:dyDescent="0.35">
      <c r="A22" s="8" t="s">
        <v>21</v>
      </c>
      <c r="B22" s="12">
        <f>B23</f>
        <v>1980</v>
      </c>
    </row>
    <row r="23" spans="1:2" ht="18" x14ac:dyDescent="0.35">
      <c r="A23" s="8" t="s">
        <v>34</v>
      </c>
      <c r="B23" s="2">
        <f>1090+890</f>
        <v>1980</v>
      </c>
    </row>
    <row r="24" spans="1:2" ht="18" x14ac:dyDescent="0.35">
      <c r="A24" s="8" t="s">
        <v>9</v>
      </c>
      <c r="B24" s="12">
        <f>B25+B27+B30+B26+B28+B29</f>
        <v>186288.94</v>
      </c>
    </row>
    <row r="25" spans="1:2" ht="36" x14ac:dyDescent="0.35">
      <c r="A25" s="21" t="s">
        <v>43</v>
      </c>
      <c r="B25" s="2">
        <f>1588+1635+1191+3270+1036+5294.6+1654.56+3706.22+1853.11+4800+1600+2000+5046+2640+5046+4390+1110+1670+1670+5560+3330+1670+8340+1110+1110+1860+1104+552+1860+1104+7415+1854+1104+2760+2220+1655+1800</f>
        <v>97608.49</v>
      </c>
    </row>
    <row r="26" spans="1:2" ht="18" x14ac:dyDescent="0.35">
      <c r="A26" s="8" t="s">
        <v>33</v>
      </c>
      <c r="B26" s="2">
        <v>8700</v>
      </c>
    </row>
    <row r="27" spans="1:2" ht="18" x14ac:dyDescent="0.35">
      <c r="A27" s="8" t="s">
        <v>28</v>
      </c>
      <c r="B27" s="2">
        <f>463.28+10772.17</f>
        <v>11235.45</v>
      </c>
    </row>
    <row r="28" spans="1:2" ht="18" x14ac:dyDescent="0.35">
      <c r="A28" s="8" t="s">
        <v>49</v>
      </c>
      <c r="B28" s="2">
        <v>23596</v>
      </c>
    </row>
    <row r="29" spans="1:2" ht="18" x14ac:dyDescent="0.35">
      <c r="A29" s="8" t="s">
        <v>50</v>
      </c>
      <c r="B29" s="2">
        <v>35893</v>
      </c>
    </row>
    <row r="30" spans="1:2" ht="18" x14ac:dyDescent="0.35">
      <c r="A30" s="8" t="s">
        <v>35</v>
      </c>
      <c r="B30" s="2">
        <f>2569+995+450+402+740+1100+3000</f>
        <v>9256</v>
      </c>
    </row>
    <row r="31" spans="1:2" ht="18" x14ac:dyDescent="0.35">
      <c r="A31" s="8" t="s">
        <v>10</v>
      </c>
      <c r="B31" s="12">
        <f>B32+B34+B33</f>
        <v>192176.63</v>
      </c>
    </row>
    <row r="32" spans="1:2" ht="18" x14ac:dyDescent="0.35">
      <c r="A32" s="8" t="s">
        <v>23</v>
      </c>
      <c r="B32" s="2">
        <f>1588+371.63+1900+402+1400+750+2000+527+740+2900+3300+727+1061+1220</f>
        <v>18886.63</v>
      </c>
    </row>
    <row r="33" spans="1:2" ht="18" x14ac:dyDescent="0.35">
      <c r="A33" s="8" t="s">
        <v>48</v>
      </c>
      <c r="B33" s="2">
        <v>158490</v>
      </c>
    </row>
    <row r="34" spans="1:2" ht="18" x14ac:dyDescent="0.35">
      <c r="A34" s="8" t="s">
        <v>42</v>
      </c>
      <c r="B34" s="2">
        <v>14800</v>
      </c>
    </row>
    <row r="35" spans="1:2" ht="18" x14ac:dyDescent="0.35">
      <c r="A35" s="8" t="s">
        <v>22</v>
      </c>
      <c r="B35" s="12">
        <f>B40+B43+B42+B36+B37+B38+B39+B41</f>
        <v>206163.66999999998</v>
      </c>
    </row>
    <row r="36" spans="1:2" ht="18" x14ac:dyDescent="0.35">
      <c r="A36" s="8" t="s">
        <v>30</v>
      </c>
      <c r="B36" s="2">
        <f>3600+27800+30050</f>
        <v>61450</v>
      </c>
    </row>
    <row r="37" spans="1:2" ht="18" x14ac:dyDescent="0.35">
      <c r="A37" s="8" t="s">
        <v>32</v>
      </c>
      <c r="B37" s="2">
        <v>8000</v>
      </c>
    </row>
    <row r="38" spans="1:2" ht="18" x14ac:dyDescent="0.35">
      <c r="A38" s="8" t="s">
        <v>31</v>
      </c>
      <c r="B38" s="2">
        <f>22000+450+15000</f>
        <v>37450</v>
      </c>
    </row>
    <row r="39" spans="1:2" ht="18" x14ac:dyDescent="0.35">
      <c r="A39" s="8" t="s">
        <v>37</v>
      </c>
      <c r="B39" s="2">
        <v>26200</v>
      </c>
    </row>
    <row r="40" spans="1:2" ht="18" customHeight="1" x14ac:dyDescent="0.35">
      <c r="A40" s="21" t="s">
        <v>36</v>
      </c>
      <c r="B40" s="2">
        <f>2779+4995+1635+2725+423+2541+926.56+926.56+926.56+882+800+402+805+402+2800+1100+1103+551+1103+780+1100+670+1170+530+6092+1110+2496+1658</f>
        <v>43431.68</v>
      </c>
    </row>
    <row r="41" spans="1:2" ht="18" customHeight="1" x14ac:dyDescent="0.35">
      <c r="A41" s="21" t="s">
        <v>39</v>
      </c>
      <c r="B41" s="2">
        <f>1200+1100</f>
        <v>2300</v>
      </c>
    </row>
    <row r="42" spans="1:2" ht="18" customHeight="1" x14ac:dyDescent="0.35">
      <c r="A42" s="21" t="s">
        <v>27</v>
      </c>
      <c r="B42" s="2">
        <f>2084.75+2541.41+1389.83</f>
        <v>6015.99</v>
      </c>
    </row>
    <row r="43" spans="1:2" ht="18" x14ac:dyDescent="0.35">
      <c r="A43" s="8" t="s">
        <v>24</v>
      </c>
      <c r="B43" s="2">
        <f>1588+2245+1588+1052+1052+1580+1580+1060+1580+2160+1580+1060+1580+1060+551</f>
        <v>21316</v>
      </c>
    </row>
    <row r="44" spans="1:2" ht="18" x14ac:dyDescent="0.35">
      <c r="A44" s="8" t="s">
        <v>11</v>
      </c>
      <c r="B44" s="12">
        <f>B45+B46</f>
        <v>84316.96</v>
      </c>
    </row>
    <row r="45" spans="1:2" ht="18" x14ac:dyDescent="0.35">
      <c r="A45" s="8" t="s">
        <v>14</v>
      </c>
      <c r="B45" s="2">
        <f>2316.4*4</f>
        <v>9265.6</v>
      </c>
    </row>
    <row r="46" spans="1:2" ht="18" x14ac:dyDescent="0.35">
      <c r="A46" s="8" t="s">
        <v>13</v>
      </c>
      <c r="B46" s="2">
        <f>18762.84*4</f>
        <v>75051.360000000001</v>
      </c>
    </row>
    <row r="47" spans="1:2" ht="18" x14ac:dyDescent="0.35">
      <c r="A47" s="8" t="s">
        <v>12</v>
      </c>
      <c r="B47" s="12">
        <f>79756.72*4</f>
        <v>319026.88</v>
      </c>
    </row>
    <row r="48" spans="1:2" ht="36" x14ac:dyDescent="0.35">
      <c r="A48" s="13" t="s">
        <v>15</v>
      </c>
      <c r="B48" s="12">
        <v>174983.52</v>
      </c>
    </row>
    <row r="49" spans="1:2" ht="36" x14ac:dyDescent="0.35">
      <c r="A49" s="13" t="s">
        <v>16</v>
      </c>
      <c r="B49" s="12">
        <f>B7-B10+B9+B48</f>
        <v>105938.94999999992</v>
      </c>
    </row>
    <row r="50" spans="1:2" ht="18" x14ac:dyDescent="0.35">
      <c r="A50" s="20"/>
      <c r="B50" s="19"/>
    </row>
    <row r="51" spans="1:2" s="16" customFormat="1" ht="18" x14ac:dyDescent="0.35">
      <c r="A51" s="14"/>
      <c r="B51" s="15"/>
    </row>
    <row r="52" spans="1:2" s="16" customFormat="1" ht="17.399999999999999" x14ac:dyDescent="0.3">
      <c r="A52" s="18" t="s">
        <v>19</v>
      </c>
      <c r="B52" s="19" t="s">
        <v>25</v>
      </c>
    </row>
    <row r="53" spans="1:2" s="16" customFormat="1" ht="18" x14ac:dyDescent="0.35">
      <c r="A53" s="14"/>
      <c r="B53" s="15"/>
    </row>
    <row r="54" spans="1:2" s="16" customFormat="1" ht="18" x14ac:dyDescent="0.35">
      <c r="A54" s="14"/>
      <c r="B54" s="15"/>
    </row>
    <row r="55" spans="1:2" s="16" customFormat="1" ht="18" x14ac:dyDescent="0.35">
      <c r="A55" s="14"/>
      <c r="B55" s="15"/>
    </row>
    <row r="56" spans="1:2" s="16" customFormat="1" x14ac:dyDescent="0.3">
      <c r="B56" s="17"/>
    </row>
    <row r="57" spans="1:2" s="16" customFormat="1" x14ac:dyDescent="0.3">
      <c r="B57" s="17"/>
    </row>
    <row r="58" spans="1:2" s="16" customFormat="1" x14ac:dyDescent="0.3"/>
    <row r="59" spans="1:2" s="16" customFormat="1" x14ac:dyDescent="0.3"/>
    <row r="60" spans="1:2" s="16" customFormat="1" x14ac:dyDescent="0.3"/>
  </sheetData>
  <phoneticPr fontId="4" type="noConversion"/>
  <pageMargins left="0.7" right="0.7" top="0.75" bottom="0.75" header="0.3" footer="0.3"/>
  <pageSetup paperSize="9" scale="67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2021-08-02T13:42:14Z</cp:lastPrinted>
  <dcterms:created xsi:type="dcterms:W3CDTF">2006-09-16T00:00:00Z</dcterms:created>
  <dcterms:modified xsi:type="dcterms:W3CDTF">2024-03-26T13:35:47Z</dcterms:modified>
</cp:coreProperties>
</file>