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" i="1" l="1"/>
  <c r="B34" i="1"/>
  <c r="B36" i="1"/>
  <c r="B26" i="1"/>
  <c r="B25" i="1"/>
  <c r="B24" i="1"/>
  <c r="B23" i="1"/>
  <c r="B20" i="1"/>
  <c r="B16" i="1"/>
  <c r="B14" i="1"/>
  <c r="B12" i="1"/>
  <c r="B40" i="1" l="1"/>
  <c r="B22" i="1" l="1"/>
  <c r="B21" i="1" s="1"/>
  <c r="B27" i="1"/>
  <c r="B31" i="1"/>
  <c r="B35" i="1"/>
  <c r="B39" i="1"/>
  <c r="B43" i="1"/>
  <c r="B44" i="1"/>
  <c r="B42" i="1"/>
  <c r="B11" i="1"/>
  <c r="B15" i="1"/>
  <c r="B13" i="1"/>
  <c r="B30" i="1" l="1"/>
  <c r="B32" i="1"/>
  <c r="B38" i="1"/>
  <c r="B41" i="1"/>
  <c r="B37" i="1" l="1"/>
  <c r="B19" i="1"/>
  <c r="B9" i="1" l="1"/>
  <c r="B10" i="1"/>
  <c r="B46" i="1" l="1"/>
</calcChain>
</file>

<file path=xl/sharedStrings.xml><?xml version="1.0" encoding="utf-8"?>
<sst xmlns="http://schemas.openxmlformats.org/spreadsheetml/2006/main" count="48" uniqueCount="48">
  <si>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</si>
  <si>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</si>
  <si>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</si>
  <si>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</si>
  <si>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</si>
  <si>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</si>
  <si>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</si>
  <si>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>4.2. Техническое обслуживание общего имущества</t>
  </si>
  <si>
    <t xml:space="preserve"> о выполнении договора управления многоквартирным домом №5 по б-ру Мира</t>
  </si>
  <si>
    <t xml:space="preserve">                        управляющей компанией ООО "ЖК Сервис 1"</t>
  </si>
  <si>
    <t>4.2.1. Отопление</t>
  </si>
  <si>
    <t>4.2.2. Водоснабжение и водотоведение</t>
  </si>
  <si>
    <t>4.2.3. Электроснабжение</t>
  </si>
  <si>
    <t>Осмотр линий электрических сетей подвалов и чердаков</t>
  </si>
  <si>
    <t>Осмотр линий электрических сетей на лестничных клетках</t>
  </si>
  <si>
    <t>4.3. Аварийно-диспетчерское обслуживание</t>
  </si>
  <si>
    <t>4.4. Услуги управления</t>
  </si>
  <si>
    <t>Выезды аварийной бригады</t>
  </si>
  <si>
    <t>Диспетчерское обслуживание</t>
  </si>
  <si>
    <t>Прочистка внутренней канализационной сети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</si>
  <si>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</si>
  <si>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</si>
  <si>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t>Механическая уборка придомовой территории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</si>
  <si>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</si>
  <si>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Владыко С.А.</t>
  </si>
  <si>
    <t xml:space="preserve">           Директор                                           </t>
  </si>
  <si>
    <t>Замена отдельных стояков канализации в квартирах</t>
  </si>
  <si>
    <t>Уборка кровли от снега и наледи</t>
  </si>
  <si>
    <t>Замер параметров отопления, регулировка отопления</t>
  </si>
  <si>
    <t xml:space="preserve">Демонтаж, ремонт и монтаж расходомера отопления </t>
  </si>
  <si>
    <t>Ремонт освещения</t>
  </si>
  <si>
    <t>Проверка дымоходов и вентканалов</t>
  </si>
  <si>
    <t>Изготовление и установка металличесих дверей в подвалы</t>
  </si>
  <si>
    <t>Закрашивание надписей на фасаде дома</t>
  </si>
  <si>
    <t>Ремонт, покраска откосов и дверей подвала</t>
  </si>
  <si>
    <t>Ремонт штукатурного слоя стены подъезда</t>
  </si>
  <si>
    <t>Ревизия, промывка, опрессовка системы отопления</t>
  </si>
  <si>
    <t>Ремонт электропроводки в 3 подъезде</t>
  </si>
  <si>
    <t>Устранение утечки ХВС, замена крана</t>
  </si>
  <si>
    <t>Уборка лестничных клеток, дезинфекция подъездов</t>
  </si>
  <si>
    <t>Обработка системы отопления</t>
  </si>
  <si>
    <t>Заполнение системы отопления, установка расходомеров отопления</t>
  </si>
  <si>
    <t>Замеры напряжения</t>
  </si>
  <si>
    <t xml:space="preserve">                                                                     за 2021 год</t>
  </si>
  <si>
    <t>Снятие, поверка и установка общедомового прибора отопления</t>
  </si>
  <si>
    <t xml:space="preserve">СОИ ХВС </t>
  </si>
  <si>
    <t>СОИ по эл.энергии 2020-2021 год</t>
  </si>
  <si>
    <t>3. Долг за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</si>
</sst>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D32" sqref="D32"/>
    </sheetView>
  </sheetViews>
  <sheetFormatPr defaultRowHeight="14.4" x14ac:dyDescent="0.3"/>
  <cols>
    <col min="1" max="1" width="69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23</v>
      </c>
    </row>
    <row r="2" spans="1:10" ht="17.399999999999999" x14ac:dyDescent="0.3">
      <c r="A2" s="9" t="s">
        <v>8</v>
      </c>
      <c r="B2" s="9"/>
    </row>
    <row r="3" spans="1:10" ht="17.399999999999999" x14ac:dyDescent="0.3">
      <c r="A3" s="9" t="s">
        <v>9</v>
      </c>
      <c r="B3" s="9"/>
    </row>
    <row r="4" spans="1:10" ht="17.399999999999999" x14ac:dyDescent="0.3">
      <c r="A4" s="9" t="s">
        <v>43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3">
        <v>873888.02</v>
      </c>
    </row>
    <row r="8" spans="1:10" ht="21" customHeight="1" x14ac:dyDescent="0.3">
      <c r="A8" s="5" t="s">
        <v>2</v>
      </c>
      <c r="B8" s="13">
        <v>835630.67</v>
      </c>
    </row>
    <row r="9" spans="1:10" ht="19.95" customHeight="1" x14ac:dyDescent="0.3">
      <c r="A9" s="5" t="s">
        <v>47</v>
      </c>
      <c r="B9" s="6">
        <f>B8-B7</f>
        <v>-38257.349999999977</v>
      </c>
    </row>
    <row r="10" spans="1:10" ht="23.4" customHeight="1" x14ac:dyDescent="0.3">
      <c r="A10" s="5" t="s">
        <v>3</v>
      </c>
      <c r="B10" s="13">
        <f>B11+B21+B41+B44</f>
        <v>842502.20000000007</v>
      </c>
    </row>
    <row r="11" spans="1:10" ht="23.4" customHeight="1" x14ac:dyDescent="0.3">
      <c r="A11" s="5" t="s">
        <v>4</v>
      </c>
      <c r="B11" s="14">
        <f>B12+B13+B15+B14+B16+B17+B18+B19+B20</f>
        <v>250690.16999999998</v>
      </c>
    </row>
    <row r="12" spans="1:10" ht="21" customHeight="1" x14ac:dyDescent="0.3">
      <c r="A12" s="5" t="s">
        <v>5</v>
      </c>
      <c r="B12" s="3">
        <f>(4*1890+400)*12+3000</f>
        <v>98520</v>
      </c>
      <c r="J12" s="12"/>
    </row>
    <row r="13" spans="1:10" ht="21.6" customHeight="1" x14ac:dyDescent="0.3">
      <c r="A13" s="5" t="s">
        <v>39</v>
      </c>
      <c r="B13" s="3">
        <f>736*4*12+246*4*12</f>
        <v>47136</v>
      </c>
    </row>
    <row r="14" spans="1:10" ht="21" customHeight="1" x14ac:dyDescent="0.3">
      <c r="A14" s="5" t="s">
        <v>22</v>
      </c>
      <c r="B14" s="3">
        <f>10749.35+5000</f>
        <v>15749.35</v>
      </c>
    </row>
    <row r="15" spans="1:10" ht="21.6" customHeight="1" x14ac:dyDescent="0.35">
      <c r="A15" s="5" t="s">
        <v>27</v>
      </c>
      <c r="B15" s="2">
        <f>9482.84+8963.79+1967.01+15000</f>
        <v>35413.64</v>
      </c>
    </row>
    <row r="16" spans="1:10" ht="21.6" customHeight="1" x14ac:dyDescent="0.35">
      <c r="A16" s="5" t="s">
        <v>31</v>
      </c>
      <c r="B16" s="2">
        <f>97.83+1369.69+1565.36+1377.52+2000</f>
        <v>6410.4</v>
      </c>
    </row>
    <row r="17" spans="1:2" ht="20.25" customHeight="1" x14ac:dyDescent="0.35">
      <c r="A17" s="5" t="s">
        <v>32</v>
      </c>
      <c r="B17" s="2">
        <v>29025.360000000001</v>
      </c>
    </row>
    <row r="18" spans="1:2" ht="17.25" customHeight="1" x14ac:dyDescent="0.35">
      <c r="A18" s="5" t="s">
        <v>34</v>
      </c>
      <c r="B18" s="2">
        <v>9095.83</v>
      </c>
    </row>
    <row r="19" spans="1:2" ht="17.25" customHeight="1" x14ac:dyDescent="0.35">
      <c r="A19" s="5" t="s">
        <v>33</v>
      </c>
      <c r="B19" s="2">
        <f>1724.4+491.97+174.89+196.79</f>
        <v>2588.0499999999997</v>
      </c>
    </row>
    <row r="20" spans="1:2" ht="17.25" customHeight="1" x14ac:dyDescent="0.35">
      <c r="A20" s="5" t="s">
        <v>35</v>
      </c>
      <c r="B20" s="2">
        <f>3751.54+3000</f>
        <v>6751.54</v>
      </c>
    </row>
    <row r="21" spans="1:2" ht="18" x14ac:dyDescent="0.35">
      <c r="A21" s="8" t="s">
        <v>7</v>
      </c>
      <c r="B21" s="14">
        <f>B22+B29+B34</f>
        <v>365381.58999999997</v>
      </c>
    </row>
    <row r="22" spans="1:2" ht="18" x14ac:dyDescent="0.35">
      <c r="A22" s="8" t="s">
        <v>10</v>
      </c>
      <c r="B22" s="14">
        <f>B24+B25+B23+B27+B28+B26</f>
        <v>76732.34</v>
      </c>
    </row>
    <row r="23" spans="1:2" ht="18" x14ac:dyDescent="0.35">
      <c r="A23" s="8" t="s">
        <v>36</v>
      </c>
      <c r="B23" s="2">
        <f>14527.77+10000</f>
        <v>24527.77</v>
      </c>
    </row>
    <row r="24" spans="1:2" ht="18" x14ac:dyDescent="0.35">
      <c r="A24" s="10" t="s">
        <v>29</v>
      </c>
      <c r="B24" s="2">
        <f>534.14+725.6+6000+1000</f>
        <v>8259.74</v>
      </c>
    </row>
    <row r="25" spans="1:2" ht="17.25" customHeight="1" x14ac:dyDescent="0.35">
      <c r="A25" s="10" t="s">
        <v>28</v>
      </c>
      <c r="B25" s="11">
        <f>195.67+912.26+2000</f>
        <v>3107.9300000000003</v>
      </c>
    </row>
    <row r="26" spans="1:2" ht="17.25" customHeight="1" x14ac:dyDescent="0.35">
      <c r="A26" s="10" t="s">
        <v>44</v>
      </c>
      <c r="B26" s="11">
        <f>1883.4+376.68+629.63+699.49+823.4+11198.4+8000</f>
        <v>23611</v>
      </c>
    </row>
    <row r="27" spans="1:2" ht="17.25" customHeight="1" x14ac:dyDescent="0.35">
      <c r="A27" s="10" t="s">
        <v>40</v>
      </c>
      <c r="B27" s="11">
        <f>1488.79+850.74+425.37+668.44+891.25+1114.06+891.25+5000</f>
        <v>11329.9</v>
      </c>
    </row>
    <row r="28" spans="1:2" ht="34.200000000000003" customHeight="1" x14ac:dyDescent="0.35">
      <c r="A28" s="10" t="s">
        <v>41</v>
      </c>
      <c r="B28" s="11">
        <v>5896</v>
      </c>
    </row>
    <row r="29" spans="1:2" ht="18" x14ac:dyDescent="0.35">
      <c r="A29" s="8" t="s">
        <v>11</v>
      </c>
      <c r="B29" s="14">
        <f>B31+B32+B30+B33</f>
        <v>118566.57</v>
      </c>
    </row>
    <row r="30" spans="1:2" ht="18" x14ac:dyDescent="0.35">
      <c r="A30" s="8" t="s">
        <v>38</v>
      </c>
      <c r="B30" s="2">
        <f>314.86+648.18+1000+638.05+5000</f>
        <v>7601.09</v>
      </c>
    </row>
    <row r="31" spans="1:2" ht="18" x14ac:dyDescent="0.35">
      <c r="A31" s="8" t="s">
        <v>19</v>
      </c>
      <c r="B31" s="2">
        <f>2395.68+2000+222.81+941.7+6000</f>
        <v>11560.19</v>
      </c>
    </row>
    <row r="32" spans="1:2" ht="18" x14ac:dyDescent="0.35">
      <c r="A32" s="8" t="s">
        <v>26</v>
      </c>
      <c r="B32" s="2">
        <f>598.92+3819.15+5000</f>
        <v>9418.07</v>
      </c>
    </row>
    <row r="33" spans="1:2" ht="18" x14ac:dyDescent="0.35">
      <c r="A33" s="8" t="s">
        <v>45</v>
      </c>
      <c r="B33" s="2">
        <v>89987.22</v>
      </c>
    </row>
    <row r="34" spans="1:2" ht="18" x14ac:dyDescent="0.35">
      <c r="A34" s="8" t="s">
        <v>12</v>
      </c>
      <c r="B34" s="14">
        <f>B35+B36+B39+B37+B38+B40</f>
        <v>170082.68</v>
      </c>
    </row>
    <row r="35" spans="1:2" ht="18" x14ac:dyDescent="0.35">
      <c r="A35" s="8" t="s">
        <v>13</v>
      </c>
      <c r="B35" s="2">
        <f>2589.6*3</f>
        <v>7768.7999999999993</v>
      </c>
    </row>
    <row r="36" spans="1:2" ht="18" x14ac:dyDescent="0.35">
      <c r="A36" s="8" t="s">
        <v>14</v>
      </c>
      <c r="B36" s="2">
        <f>1317.2*3+3000</f>
        <v>6951.6</v>
      </c>
    </row>
    <row r="37" spans="1:2" ht="18" x14ac:dyDescent="0.35">
      <c r="A37" s="8" t="s">
        <v>37</v>
      </c>
      <c r="B37" s="2">
        <f>1359.39+359.35+1000</f>
        <v>2718.7400000000002</v>
      </c>
    </row>
    <row r="38" spans="1:2" ht="18" x14ac:dyDescent="0.35">
      <c r="A38" s="8" t="s">
        <v>42</v>
      </c>
      <c r="B38" s="2">
        <f>106.34+998.72+693.16</f>
        <v>1798.2199999999998</v>
      </c>
    </row>
    <row r="39" spans="1:2" ht="18" x14ac:dyDescent="0.35">
      <c r="A39" s="8" t="s">
        <v>30</v>
      </c>
      <c r="B39" s="2">
        <f>160.74+154.22+212.92+130.53+130.53+123.59+298.93+247.18+275.93+123.59+229.93+229.93+1217.56+240.06+580.03+240.06+134.96+152.21+2000</f>
        <v>6882.9000000000005</v>
      </c>
    </row>
    <row r="40" spans="1:2" ht="18" x14ac:dyDescent="0.35">
      <c r="A40" s="8" t="s">
        <v>46</v>
      </c>
      <c r="B40" s="2">
        <f>76484+67478.42</f>
        <v>143962.41999999998</v>
      </c>
    </row>
    <row r="41" spans="1:2" ht="18" x14ac:dyDescent="0.35">
      <c r="A41" s="8" t="s">
        <v>15</v>
      </c>
      <c r="B41" s="14">
        <f>B42+B43</f>
        <v>42692.800000000003</v>
      </c>
    </row>
    <row r="42" spans="1:2" ht="18" x14ac:dyDescent="0.35">
      <c r="A42" s="8" t="s">
        <v>18</v>
      </c>
      <c r="B42" s="2">
        <f>1373.2*4</f>
        <v>5492.8</v>
      </c>
    </row>
    <row r="43" spans="1:2" ht="18" x14ac:dyDescent="0.35">
      <c r="A43" s="8" t="s">
        <v>17</v>
      </c>
      <c r="B43" s="2">
        <f>6800*4+10000</f>
        <v>37200</v>
      </c>
    </row>
    <row r="44" spans="1:2" ht="18" x14ac:dyDescent="0.35">
      <c r="A44" s="8" t="s">
        <v>16</v>
      </c>
      <c r="B44" s="14">
        <f>45934.41*4</f>
        <v>183737.64</v>
      </c>
    </row>
    <row r="45" spans="1:2" ht="36" x14ac:dyDescent="0.35">
      <c r="A45" s="15" t="s">
        <v>20</v>
      </c>
      <c r="B45" s="2">
        <v>397910.93</v>
      </c>
    </row>
    <row r="46" spans="1:2" ht="36" x14ac:dyDescent="0.35">
      <c r="A46" s="15" t="s">
        <v>21</v>
      </c>
      <c r="B46" s="14">
        <f>B7-B10+B9+B45</f>
        <v>391039.39999999997</v>
      </c>
    </row>
    <row r="47" spans="1:2" ht="18" x14ac:dyDescent="0.35">
      <c r="A47" s="22"/>
      <c r="B47" s="21"/>
    </row>
    <row r="48" spans="1:2" s="18" customFormat="1" ht="18" x14ac:dyDescent="0.35">
      <c r="A48" s="16"/>
      <c r="B48" s="17"/>
    </row>
    <row r="49" spans="1:2" s="18" customFormat="1" ht="17.399999999999999" x14ac:dyDescent="0.3">
      <c r="A49" s="20" t="s">
        <v>25</v>
      </c>
      <c r="B49" s="21" t="s">
        <v>24</v>
      </c>
    </row>
    <row r="50" spans="1:2" s="18" customFormat="1" ht="18" x14ac:dyDescent="0.35">
      <c r="A50" s="16"/>
      <c r="B50" s="17"/>
    </row>
    <row r="51" spans="1:2" s="18" customFormat="1" ht="18" x14ac:dyDescent="0.35">
      <c r="A51" s="16"/>
      <c r="B51" s="17"/>
    </row>
    <row r="52" spans="1:2" s="18" customFormat="1" ht="18" x14ac:dyDescent="0.35">
      <c r="A52" s="16"/>
      <c r="B52" s="17"/>
    </row>
    <row r="53" spans="1:2" s="18" customFormat="1" x14ac:dyDescent="0.3">
      <c r="B53" s="19"/>
    </row>
    <row r="54" spans="1:2" s="18" customFormat="1" x14ac:dyDescent="0.3">
      <c r="B54" s="19"/>
    </row>
    <row r="55" spans="1:2" s="18" customFormat="1" x14ac:dyDescent="0.3"/>
    <row r="56" spans="1:2" s="18" customFormat="1" x14ac:dyDescent="0.3"/>
    <row r="57" spans="1:2" s="18" customFormat="1" x14ac:dyDescent="0.3"/>
  </sheetData>
  <phoneticPr fontId="4" type="noConversion"/>
  <pageMargins left="0.7" right="0.7" top="0.75" bottom="0.75" header="0.3" footer="0.3"/>
  <pageSetup paperSize="9" scale="7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2021-08-02T12:01:08Z</cp:lastPrinted>
  <dcterms:created xsi:type="dcterms:W3CDTF">2006-09-16T00:00:00Z</dcterms:created>
  <dcterms:modified xsi:type="dcterms:W3CDTF">2022-10-11T10:24:30Z</dcterms:modified>
</cp:coreProperties>
</file>