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35" i="1" l="1"/>
  <c r="B33" i="1"/>
  <c r="B40" i="1"/>
  <c r="B39" i="1"/>
  <c r="B38" i="1"/>
  <c r="B29" i="1"/>
  <c r="B24" i="1"/>
  <c r="B11" i="1"/>
  <c r="B13" i="1"/>
  <c r="B12" i="1"/>
  <c r="B28" i="1"/>
  <c r="B31" i="1"/>
  <c r="B30" i="1"/>
  <c r="B27" i="1"/>
  <c r="B19" i="1"/>
  <c r="B14" i="1"/>
  <c r="B8" i="1"/>
  <c r="B7" i="1"/>
  <c r="B16" i="1" l="1"/>
  <c r="B15" i="1"/>
  <c r="B37" i="1" l="1"/>
  <c r="B18" i="1"/>
  <c r="B32" i="1" l="1"/>
  <c r="B22" i="1"/>
  <c r="B17" i="1"/>
  <c r="B23" i="1" l="1"/>
  <c r="B10" i="1" s="1"/>
  <c r="B9" i="1" l="1"/>
  <c r="B42" i="1" l="1"/>
</calcChain>
</file>

<file path=xl/sharedStrings.xml><?xml version="1.0" encoding="utf-8"?>
<sst xmlns="http://schemas.openxmlformats.org/spreadsheetml/2006/main" count="44" uniqueCount="44">
  <si>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</si>
  <si>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</si>
  <si>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</si>
  <si>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</si>
  <si>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</si>
  <si>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</si>
  <si>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</si>
  <si>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>4.2. Техническое обслуживание общего имущества</t>
  </si>
  <si>
    <t xml:space="preserve"> о выполнении договора управления многоквартирным домом №5 по б-ру Мира</t>
  </si>
  <si>
    <t xml:space="preserve">                        управляющей компанией ООО "ЖК Сервис 1"</t>
  </si>
  <si>
    <t>4.2.1. Отопление</t>
  </si>
  <si>
    <t>4.2.2. Водоснабжение и водотоведение</t>
  </si>
  <si>
    <t>4.2.3. Электроснабжение</t>
  </si>
  <si>
    <t>4.3. Аварийно-диспетчерское обслуживание</t>
  </si>
  <si>
    <t>4.4. Услуги управления</t>
  </si>
  <si>
    <t>Выезды аварийной бригады</t>
  </si>
  <si>
    <t>Диспетчерское обслуживание</t>
  </si>
  <si>
    <t>Прочистка внутренней канализационной сети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</si>
  <si>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</si>
  <si>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</si>
  <si>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t>Механическая уборка придомовой территории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</si>
  <si>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</si>
  <si>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   Директор                                           </t>
  </si>
  <si>
    <t>Устранение утечки системы отопления</t>
  </si>
  <si>
    <t>Уборка лестничных клеток</t>
  </si>
  <si>
    <t>Засыпка щебнем ямы у первого подъезда</t>
  </si>
  <si>
    <t>Обследование и ремонт системы вентиляции в кв.78</t>
  </si>
  <si>
    <t>Замена общедомового прибора учета ХВС в подвале</t>
  </si>
  <si>
    <t>Ремонт системы электроснабжения</t>
  </si>
  <si>
    <t xml:space="preserve">  Якупова Р.А.</t>
  </si>
  <si>
    <t>Ремонт кровли над кв.38</t>
  </si>
  <si>
    <t>Ремонт входной группы 1 подъеза</t>
  </si>
  <si>
    <t>Ремонт кровли спуска в подвал 1-го подъезда</t>
  </si>
  <si>
    <t>Промывка, опрессовка, шайбирование системы отопления</t>
  </si>
  <si>
    <t>Замена автомата в подвале</t>
  </si>
  <si>
    <t>Установка снегозадержателей на козырьки</t>
  </si>
  <si>
    <t>Ремонт кровли, стоков, воронок, желобов и примыканий</t>
  </si>
  <si>
    <t>Пуск теплоносителя</t>
  </si>
  <si>
    <t>Обработка системы отопления</t>
  </si>
  <si>
    <t>Замена стояков канализации</t>
  </si>
  <si>
    <t xml:space="preserve">                                                                     за 2023 года</t>
  </si>
  <si>
    <t>3. Задолженность за 2023г.</t>
  </si>
  <si>
    <t>Вывоз веток, завоз песка для дворника</t>
  </si>
  <si>
    <t>Ревизия щитков на лестничных клетках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</si>
</sst>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4;&#1090;&#1095;&#1077;&#1090;&#1099;%202023/2023&#1075;.%20&#1053;&#1072;&#1095;&#1080;&#1089;&#1083;&#1077;&#1085;&#1080;&#1077;%20&#1087;&#1086;%20&#1076;&#1086;&#1084;&#1072;&#1084;/2023%20&#1075;.%20&#1052;&#1080;&#1088;&#1072;,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>
        <row r="17">
          <cell r="B17">
            <v>75891.25</v>
          </cell>
          <cell r="C17">
            <v>98633</v>
          </cell>
        </row>
        <row r="18">
          <cell r="B18">
            <v>75891.25</v>
          </cell>
          <cell r="C18">
            <v>84019.92</v>
          </cell>
        </row>
        <row r="19">
          <cell r="B19">
            <v>75891.25</v>
          </cell>
          <cell r="C19">
            <v>95425.11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topLeftCell="A16" workbookViewId="0">
      <selection activeCell="B12" sqref="B12"/>
    </sheetView>
  </sheetViews>
  <sheetFormatPr defaultRowHeight="14.4" x14ac:dyDescent="0.3"/>
  <cols>
    <col min="1" max="1" width="69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21</v>
      </c>
    </row>
    <row r="2" spans="1:10" ht="17.399999999999999" x14ac:dyDescent="0.3">
      <c r="A2" s="9" t="s">
        <v>8</v>
      </c>
      <c r="B2" s="9"/>
    </row>
    <row r="3" spans="1:10" ht="17.399999999999999" x14ac:dyDescent="0.3">
      <c r="A3" s="9" t="s">
        <v>9</v>
      </c>
      <c r="B3" s="9"/>
    </row>
    <row r="4" spans="1:10" ht="17.399999999999999" x14ac:dyDescent="0.3">
      <c r="A4" s="9" t="s">
        <v>40</v>
      </c>
      <c r="B4" s="9"/>
    </row>
    <row r="5" spans="1:10" ht="17.399999999999999" x14ac:dyDescent="0.3">
      <c r="A5" s="9"/>
      <c r="B5" s="9"/>
    </row>
    <row r="6" spans="1:10" ht="22.95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1">
        <f>682527+[1]Лист3!$B$17+[1]Лист3!$B$18+[1]Лист3!$B$19</f>
        <v>910200.75</v>
      </c>
    </row>
    <row r="8" spans="1:10" ht="21" customHeight="1" x14ac:dyDescent="0.3">
      <c r="A8" s="5" t="s">
        <v>2</v>
      </c>
      <c r="B8" s="11">
        <f>608739+[1]Лист3!$C$17+[1]Лист3!$C$18+[1]Лист3!$C$19</f>
        <v>886817.03</v>
      </c>
    </row>
    <row r="9" spans="1:10" ht="19.95" customHeight="1" x14ac:dyDescent="0.3">
      <c r="A9" s="5" t="s">
        <v>41</v>
      </c>
      <c r="B9" s="6">
        <f>B8-B7</f>
        <v>-23383.719999999972</v>
      </c>
    </row>
    <row r="10" spans="1:10" ht="23.4" customHeight="1" x14ac:dyDescent="0.3">
      <c r="A10" s="5" t="s">
        <v>3</v>
      </c>
      <c r="B10" s="11">
        <f>B11+B23+B37+B40</f>
        <v>717309.71000000008</v>
      </c>
    </row>
    <row r="11" spans="1:10" ht="23.4" customHeight="1" x14ac:dyDescent="0.3">
      <c r="A11" s="5" t="s">
        <v>4</v>
      </c>
      <c r="B11" s="12">
        <f>B12+B13+B17+B14+B22+B18+B19+B20+B21+B15+B16</f>
        <v>392874.91000000003</v>
      </c>
    </row>
    <row r="12" spans="1:10" ht="21" customHeight="1" x14ac:dyDescent="0.3">
      <c r="A12" s="5" t="s">
        <v>5</v>
      </c>
      <c r="B12" s="3">
        <f>(4*1890+400)*12+7000</f>
        <v>102520</v>
      </c>
      <c r="J12" s="10"/>
    </row>
    <row r="13" spans="1:10" ht="21.6" customHeight="1" x14ac:dyDescent="0.3">
      <c r="A13" s="5" t="s">
        <v>24</v>
      </c>
      <c r="B13" s="3">
        <f>736*4*12+756.37+5000</f>
        <v>41084.370000000003</v>
      </c>
    </row>
    <row r="14" spans="1:10" ht="21" customHeight="1" x14ac:dyDescent="0.3">
      <c r="A14" s="5" t="s">
        <v>20</v>
      </c>
      <c r="B14" s="3">
        <f>4000+3140+4940+12000</f>
        <v>24080</v>
      </c>
    </row>
    <row r="15" spans="1:10" ht="21" customHeight="1" x14ac:dyDescent="0.3">
      <c r="A15" s="5" t="s">
        <v>35</v>
      </c>
      <c r="B15" s="3">
        <f>8350+2650</f>
        <v>11000</v>
      </c>
    </row>
    <row r="16" spans="1:10" ht="21" customHeight="1" x14ac:dyDescent="0.3">
      <c r="A16" s="5" t="s">
        <v>36</v>
      </c>
      <c r="B16" s="3">
        <f>95565+450+12000</f>
        <v>108015</v>
      </c>
    </row>
    <row r="17" spans="1:4" ht="21.6" customHeight="1" x14ac:dyDescent="0.35">
      <c r="A17" s="5" t="s">
        <v>25</v>
      </c>
      <c r="B17" s="2">
        <f>5515.73+1090.06</f>
        <v>6605.7899999999991</v>
      </c>
    </row>
    <row r="18" spans="1:4" ht="21.6" customHeight="1" x14ac:dyDescent="0.35">
      <c r="A18" s="5" t="s">
        <v>30</v>
      </c>
      <c r="B18" s="2">
        <f>463.28+1389.83+12147.71+6000+5000</f>
        <v>25000.82</v>
      </c>
    </row>
    <row r="19" spans="1:4" ht="21.6" customHeight="1" x14ac:dyDescent="0.35">
      <c r="A19" s="5" t="s">
        <v>42</v>
      </c>
      <c r="B19" s="2">
        <f>2779.67+1500</f>
        <v>4279.67</v>
      </c>
    </row>
    <row r="20" spans="1:4" ht="21.6" customHeight="1" x14ac:dyDescent="0.35">
      <c r="A20" s="5" t="s">
        <v>31</v>
      </c>
      <c r="B20" s="2">
        <v>35000</v>
      </c>
    </row>
    <row r="21" spans="1:4" ht="21.6" customHeight="1" x14ac:dyDescent="0.35">
      <c r="A21" s="5" t="s">
        <v>32</v>
      </c>
      <c r="B21" s="2">
        <v>30630</v>
      </c>
    </row>
    <row r="22" spans="1:4" ht="21.6" customHeight="1" x14ac:dyDescent="0.35">
      <c r="A22" s="5" t="s">
        <v>26</v>
      </c>
      <c r="B22" s="2">
        <f>423.57+847.14+2541.41+847.14</f>
        <v>4659.26</v>
      </c>
    </row>
    <row r="23" spans="1:4" ht="18" x14ac:dyDescent="0.35">
      <c r="A23" s="8" t="s">
        <v>7</v>
      </c>
      <c r="B23" s="12">
        <f>B24+B29+B33</f>
        <v>108004.36</v>
      </c>
    </row>
    <row r="24" spans="1:4" ht="18" x14ac:dyDescent="0.35">
      <c r="A24" s="8" t="s">
        <v>10</v>
      </c>
      <c r="B24" s="12">
        <f>B28+B25+B26+B27</f>
        <v>29610.639999999999</v>
      </c>
    </row>
    <row r="25" spans="1:4" ht="18" x14ac:dyDescent="0.35">
      <c r="A25" s="8" t="s">
        <v>33</v>
      </c>
      <c r="B25" s="2">
        <v>15471.71</v>
      </c>
    </row>
    <row r="26" spans="1:4" ht="18" x14ac:dyDescent="0.35">
      <c r="A26" s="8" t="s">
        <v>37</v>
      </c>
      <c r="B26" s="2">
        <v>2200</v>
      </c>
    </row>
    <row r="27" spans="1:4" ht="18" x14ac:dyDescent="0.35">
      <c r="A27" s="8" t="s">
        <v>38</v>
      </c>
      <c r="B27" s="2">
        <f>1200+850+1052+1580+1600+1060+1110</f>
        <v>8452</v>
      </c>
    </row>
    <row r="28" spans="1:4" ht="18" x14ac:dyDescent="0.35">
      <c r="A28" s="8" t="s">
        <v>23</v>
      </c>
      <c r="B28" s="2">
        <f>463.28+1323.65+1700</f>
        <v>3486.9300000000003</v>
      </c>
    </row>
    <row r="29" spans="1:4" ht="18" x14ac:dyDescent="0.35">
      <c r="A29" s="8" t="s">
        <v>11</v>
      </c>
      <c r="B29" s="12">
        <f>B30+B31+B32</f>
        <v>53778.720000000001</v>
      </c>
    </row>
    <row r="30" spans="1:4" ht="18" x14ac:dyDescent="0.35">
      <c r="A30" s="8" t="s">
        <v>17</v>
      </c>
      <c r="B30" s="2">
        <f>1588.38+4632.78+2541.41+1700+1150+2500</f>
        <v>14112.57</v>
      </c>
    </row>
    <row r="31" spans="1:4" ht="18" x14ac:dyDescent="0.35">
      <c r="A31" s="8" t="s">
        <v>39</v>
      </c>
      <c r="B31" s="2">
        <f>1090.06+4354.91+926.56+6662.62+5800+5000+7100</f>
        <v>30934.149999999998</v>
      </c>
      <c r="D31" s="10"/>
    </row>
    <row r="32" spans="1:4" ht="18" x14ac:dyDescent="0.35">
      <c r="A32" s="8" t="s">
        <v>27</v>
      </c>
      <c r="B32" s="2">
        <f>8732</f>
        <v>8732</v>
      </c>
    </row>
    <row r="33" spans="1:2" ht="18" x14ac:dyDescent="0.35">
      <c r="A33" s="8" t="s">
        <v>12</v>
      </c>
      <c r="B33" s="12">
        <f>B35+B36+B34</f>
        <v>24615</v>
      </c>
    </row>
    <row r="34" spans="1:2" ht="18" x14ac:dyDescent="0.35">
      <c r="A34" s="8" t="s">
        <v>43</v>
      </c>
      <c r="B34" s="2">
        <v>8500</v>
      </c>
    </row>
    <row r="35" spans="1:2" ht="18" x14ac:dyDescent="0.35">
      <c r="A35" s="8" t="s">
        <v>28</v>
      </c>
      <c r="B35" s="2">
        <f>500+1470+730+450+3000+950+750+5000</f>
        <v>12850</v>
      </c>
    </row>
    <row r="36" spans="1:2" ht="18" x14ac:dyDescent="0.35">
      <c r="A36" s="8" t="s">
        <v>34</v>
      </c>
      <c r="B36" s="2">
        <v>3265</v>
      </c>
    </row>
    <row r="37" spans="1:2" ht="18" x14ac:dyDescent="0.35">
      <c r="A37" s="8" t="s">
        <v>13</v>
      </c>
      <c r="B37" s="12">
        <f>B38+B39</f>
        <v>32692.799999999999</v>
      </c>
    </row>
    <row r="38" spans="1:2" ht="18" x14ac:dyDescent="0.35">
      <c r="A38" s="8" t="s">
        <v>16</v>
      </c>
      <c r="B38" s="2">
        <f>1373.2*4</f>
        <v>5492.8</v>
      </c>
    </row>
    <row r="39" spans="1:2" ht="18" x14ac:dyDescent="0.35">
      <c r="A39" s="8" t="s">
        <v>15</v>
      </c>
      <c r="B39" s="2">
        <f>6800*4</f>
        <v>27200</v>
      </c>
    </row>
    <row r="40" spans="1:2" ht="18" x14ac:dyDescent="0.35">
      <c r="A40" s="8" t="s">
        <v>14</v>
      </c>
      <c r="B40" s="12">
        <f>45934.41*4</f>
        <v>183737.64</v>
      </c>
    </row>
    <row r="41" spans="1:2" ht="36" x14ac:dyDescent="0.35">
      <c r="A41" s="13" t="s">
        <v>18</v>
      </c>
      <c r="B41" s="2">
        <v>226504.32000000001</v>
      </c>
    </row>
    <row r="42" spans="1:2" ht="36" x14ac:dyDescent="0.35">
      <c r="A42" s="13" t="s">
        <v>19</v>
      </c>
      <c r="B42" s="12">
        <f>B7-B10+B9+B41</f>
        <v>396011.63999999996</v>
      </c>
    </row>
    <row r="43" spans="1:2" ht="18" x14ac:dyDescent="0.35">
      <c r="A43" s="20"/>
      <c r="B43" s="19"/>
    </row>
    <row r="44" spans="1:2" s="16" customFormat="1" ht="18" x14ac:dyDescent="0.35">
      <c r="A44" s="14"/>
      <c r="B44" s="15"/>
    </row>
    <row r="45" spans="1:2" s="16" customFormat="1" ht="17.399999999999999" x14ac:dyDescent="0.3">
      <c r="A45" s="18" t="s">
        <v>22</v>
      </c>
      <c r="B45" s="19" t="s">
        <v>29</v>
      </c>
    </row>
    <row r="46" spans="1:2" s="16" customFormat="1" ht="18" x14ac:dyDescent="0.35">
      <c r="A46" s="14"/>
      <c r="B46" s="15"/>
    </row>
    <row r="47" spans="1:2" s="16" customFormat="1" ht="18" x14ac:dyDescent="0.35">
      <c r="A47" s="14"/>
      <c r="B47" s="15"/>
    </row>
    <row r="48" spans="1:2" s="16" customFormat="1" ht="18" x14ac:dyDescent="0.35">
      <c r="A48" s="14"/>
      <c r="B48" s="15"/>
    </row>
    <row r="49" spans="2:2" s="16" customFormat="1" x14ac:dyDescent="0.3">
      <c r="B49" s="17"/>
    </row>
    <row r="50" spans="2:2" s="16" customFormat="1" x14ac:dyDescent="0.3">
      <c r="B50" s="17"/>
    </row>
    <row r="51" spans="2:2" s="16" customFormat="1" x14ac:dyDescent="0.3"/>
    <row r="52" spans="2:2" s="16" customFormat="1" x14ac:dyDescent="0.3"/>
    <row r="53" spans="2:2" s="16" customFormat="1" x14ac:dyDescent="0.3"/>
  </sheetData>
  <phoneticPr fontId="4" type="noConversion"/>
  <pageMargins left="0.7" right="0.7" top="0.75" bottom="0.75" header="0.3" footer="0.3"/>
  <pageSetup paperSize="9" scale="80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2021-08-02T12:01:08Z</cp:lastPrinted>
  <dcterms:created xsi:type="dcterms:W3CDTF">2006-09-16T00:00:00Z</dcterms:created>
  <dcterms:modified xsi:type="dcterms:W3CDTF">2024-02-20T13:51:34Z</dcterms:modified>
</cp:coreProperties>
</file>