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5" i="1" l="1"/>
  <c r="B44" i="1"/>
  <c r="B43" i="1"/>
  <c r="B31" i="1"/>
  <c r="B40" i="1"/>
  <c r="B27" i="1"/>
  <c r="B28" i="1"/>
  <c r="B25" i="1" s="1"/>
  <c r="B14" i="1"/>
  <c r="B13" i="1"/>
  <c r="B12" i="1"/>
  <c r="B16" i="1"/>
  <c r="B15" i="1"/>
  <c r="B41" i="1" l="1"/>
  <c r="B39" i="1"/>
  <c r="B38" i="1"/>
  <c r="B35" i="1"/>
  <c r="B34" i="1"/>
  <c r="B33" i="1"/>
  <c r="B32" i="1"/>
  <c r="B30" i="1" s="1"/>
  <c r="B37" i="1"/>
  <c r="B24" i="1" l="1"/>
  <c r="B36" i="1"/>
  <c r="B23" i="1"/>
  <c r="B18" i="1"/>
  <c r="B21" i="1"/>
  <c r="B20" i="1"/>
  <c r="B42" i="1" l="1"/>
  <c r="B19" i="1" l="1"/>
  <c r="B11" i="1" s="1"/>
  <c r="B10" i="1" l="1"/>
  <c r="B46" i="1" s="1"/>
  <c r="B9" i="1"/>
</calcChain>
</file>

<file path=xl/sharedStrings.xml><?xml version="1.0" encoding="utf-8"?>
<sst xmlns="http://schemas.openxmlformats.org/spreadsheetml/2006/main" count="48" uniqueCount="48">
  <si>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</si>
  <si>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</si>
  <si>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</si>
  <si>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</si>
  <si>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</si>
  <si>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</si>
  <si>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Сумма, руб.</t>
  </si>
  <si>
    <t>4.2. Техническое обслуживание общего имущества</t>
  </si>
  <si>
    <t xml:space="preserve">                        управляющей компанией ООО "ЖК Сервис 1"</t>
  </si>
  <si>
    <t>4.2.1. Отопление</t>
  </si>
  <si>
    <t>4.2.2. Водоснабжение и водотоведение</t>
  </si>
  <si>
    <t>4.2.3. Электроснабжение</t>
  </si>
  <si>
    <t>4.3. Аварийно-диспетчерское обслуживание</t>
  </si>
  <si>
    <t>4.4. Услуги управления</t>
  </si>
  <si>
    <t>Выезды аварийной бригады</t>
  </si>
  <si>
    <t>Диспетчерское обслуживание</t>
  </si>
  <si>
    <t>Механическая уборка придомовой территории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</si>
  <si>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</si>
  <si>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Владыко С.А.</t>
  </si>
  <si>
    <t xml:space="preserve">           Директор                                           </t>
  </si>
  <si>
    <t xml:space="preserve"> о выполнении договора управления многоквартирным домом №27 по ул.Маяковского</t>
  </si>
  <si>
    <t>Покос травы на придомовой территории, спил веток в палисадниках</t>
  </si>
  <si>
    <t>Проверка дымоходов и вентканалов</t>
  </si>
  <si>
    <t>Текущий ремонт канализационной системы</t>
  </si>
  <si>
    <t>Уборка лестничных клеток, дезинфекция подъездов</t>
  </si>
  <si>
    <t>Уборка кровли от снега и наледи</t>
  </si>
  <si>
    <t>Демонтаж и установка почтовых ящиков, демонтаж и установка решеток на окна, ремонт слуховых окон</t>
  </si>
  <si>
    <t>Декоративный ремонт 4 подъезда</t>
  </si>
  <si>
    <t>Замер параметров отопления, регулировка отопления</t>
  </si>
  <si>
    <t>Снятие контрольных показаний эл.счетчиков</t>
  </si>
  <si>
    <t>Ремонт электрощита</t>
  </si>
  <si>
    <t>Закрашивание надписей на фасаде дома</t>
  </si>
  <si>
    <t>Ремонт пола в подъезде, ремонт водосточной трубы</t>
  </si>
  <si>
    <t>Ремонт окон в подвальном помещении</t>
  </si>
  <si>
    <t>Ревизия, промывка, опрессовка, шайбирование системы отопления</t>
  </si>
  <si>
    <t>Устранение засоров внутренней канализационной сети</t>
  </si>
  <si>
    <t>Замена шарового крана ХВС</t>
  </si>
  <si>
    <t>Ревизия электросборки и электрощитов в подвале</t>
  </si>
  <si>
    <t>Установка расходомеров отопления</t>
  </si>
  <si>
    <t>Устранение утечек ХВС</t>
  </si>
  <si>
    <t>Замена канализационного стояка</t>
  </si>
  <si>
    <t>Ремонт освещения</t>
  </si>
  <si>
    <t xml:space="preserve">                                                                     за 2021 год.</t>
  </si>
  <si>
    <t>3. Переплата за 2021г.</t>
  </si>
  <si>
    <t>Установка почтовых ящиков в  подъезде</t>
  </si>
  <si>
    <t>Снятие, поверка и установка общедомовых приборов отопления</t>
  </si>
  <si>
    <t>Ремонт дворового освещения</t>
  </si>
  <si>
    <t>5.Остаок денежных средств на конец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</si>
</sst>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workbookViewId="0">
      <selection activeCell="A52" sqref="A52:A53"/>
    </sheetView>
  </sheetViews>
  <sheetFormatPr defaultRowHeight="14.4" x14ac:dyDescent="0.3"/>
  <cols>
    <col min="1" max="1" width="64.88671875" customWidth="1"/>
    <col min="2" max="2" width="26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17</v>
      </c>
    </row>
    <row r="2" spans="1:10" ht="17.399999999999999" x14ac:dyDescent="0.3">
      <c r="A2" s="9" t="s">
        <v>20</v>
      </c>
      <c r="B2" s="9"/>
    </row>
    <row r="3" spans="1:10" ht="17.399999999999999" x14ac:dyDescent="0.3">
      <c r="A3" s="9" t="s">
        <v>8</v>
      </c>
      <c r="B3" s="9"/>
    </row>
    <row r="4" spans="1:10" ht="17.399999999999999" x14ac:dyDescent="0.3">
      <c r="A4" s="9" t="s">
        <v>42</v>
      </c>
      <c r="B4" s="9"/>
    </row>
    <row r="5" spans="1:10" ht="17.399999999999999" x14ac:dyDescent="0.3">
      <c r="A5" s="9"/>
      <c r="B5" s="9"/>
    </row>
    <row r="6" spans="1:10" ht="22.95" customHeight="1" x14ac:dyDescent="0.3">
      <c r="A6" s="4" t="s">
        <v>0</v>
      </c>
      <c r="B6" s="1" t="s">
        <v>6</v>
      </c>
    </row>
    <row r="7" spans="1:10" ht="20.399999999999999" customHeight="1" x14ac:dyDescent="0.3">
      <c r="A7" s="5" t="s">
        <v>1</v>
      </c>
      <c r="B7" s="13">
        <v>864651.73</v>
      </c>
    </row>
    <row r="8" spans="1:10" ht="21" customHeight="1" x14ac:dyDescent="0.3">
      <c r="A8" s="5" t="s">
        <v>2</v>
      </c>
      <c r="B8" s="13">
        <v>866246.85</v>
      </c>
    </row>
    <row r="9" spans="1:10" ht="19.95" customHeight="1" x14ac:dyDescent="0.3">
      <c r="A9" s="5" t="s">
        <v>43</v>
      </c>
      <c r="B9" s="6">
        <f>B8-B7</f>
        <v>1595.1199999999953</v>
      </c>
    </row>
    <row r="10" spans="1:10" ht="23.4" customHeight="1" x14ac:dyDescent="0.3">
      <c r="A10" s="5" t="s">
        <v>3</v>
      </c>
      <c r="B10" s="13">
        <f>B11+B24+B42+B45</f>
        <v>723559.56999999983</v>
      </c>
    </row>
    <row r="11" spans="1:10" ht="23.4" customHeight="1" x14ac:dyDescent="0.3">
      <c r="A11" s="5" t="s">
        <v>4</v>
      </c>
      <c r="B11" s="14">
        <f>B12+B13+B16+B15+B18+B19+B14+B23+B20+B21+B22+B17</f>
        <v>326042.96999999991</v>
      </c>
    </row>
    <row r="12" spans="1:10" ht="21" customHeight="1" x14ac:dyDescent="0.3">
      <c r="A12" s="5" t="s">
        <v>5</v>
      </c>
      <c r="B12" s="3">
        <f>(1890*4+400)*12</f>
        <v>95520</v>
      </c>
      <c r="J12" s="12"/>
    </row>
    <row r="13" spans="1:10" ht="21.6" customHeight="1" x14ac:dyDescent="0.3">
      <c r="A13" s="5" t="s">
        <v>24</v>
      </c>
      <c r="B13" s="3">
        <f>736*4*12+246*4*12</f>
        <v>47136</v>
      </c>
    </row>
    <row r="14" spans="1:10" ht="21.6" customHeight="1" x14ac:dyDescent="0.3">
      <c r="A14" s="5" t="s">
        <v>25</v>
      </c>
      <c r="B14" s="3">
        <f>9308.79+782.68+563.84+8650.72+15000</f>
        <v>34306.03</v>
      </c>
    </row>
    <row r="15" spans="1:10" ht="21" customHeight="1" x14ac:dyDescent="0.3">
      <c r="A15" s="5" t="s">
        <v>16</v>
      </c>
      <c r="B15" s="3">
        <f>12749.35+5000</f>
        <v>17749.349999999999</v>
      </c>
    </row>
    <row r="16" spans="1:10" ht="34.200000000000003" customHeight="1" x14ac:dyDescent="0.35">
      <c r="A16" s="5" t="s">
        <v>26</v>
      </c>
      <c r="B16" s="2">
        <f>573.97+7800.15+631.36+600.81+1026.3+2471.96</f>
        <v>13104.55</v>
      </c>
    </row>
    <row r="17" spans="1:2" ht="19.8" customHeight="1" x14ac:dyDescent="0.35">
      <c r="A17" s="5" t="s">
        <v>44</v>
      </c>
      <c r="B17" s="2">
        <v>7141.85</v>
      </c>
    </row>
    <row r="18" spans="1:2" ht="20.399999999999999" customHeight="1" x14ac:dyDescent="0.35">
      <c r="A18" s="5" t="s">
        <v>27</v>
      </c>
      <c r="B18" s="2">
        <f>73440.57+269.51</f>
        <v>73710.080000000002</v>
      </c>
    </row>
    <row r="19" spans="1:2" ht="35.4" customHeight="1" x14ac:dyDescent="0.35">
      <c r="A19" s="5" t="s">
        <v>21</v>
      </c>
      <c r="B19" s="2">
        <f>2681.35+5075.21</f>
        <v>7756.5599999999995</v>
      </c>
    </row>
    <row r="20" spans="1:2" ht="16.2" customHeight="1" x14ac:dyDescent="0.35">
      <c r="A20" s="5" t="s">
        <v>31</v>
      </c>
      <c r="B20" s="2">
        <f>4511.65+393.58+590.36</f>
        <v>5495.5899999999992</v>
      </c>
    </row>
    <row r="21" spans="1:2" ht="16.2" customHeight="1" x14ac:dyDescent="0.35">
      <c r="A21" s="5" t="s">
        <v>32</v>
      </c>
      <c r="B21" s="2">
        <f>6315.04+1543.76+3206.26</f>
        <v>11065.060000000001</v>
      </c>
    </row>
    <row r="22" spans="1:2" ht="16.2" customHeight="1" x14ac:dyDescent="0.35">
      <c r="A22" s="5" t="s">
        <v>33</v>
      </c>
      <c r="B22" s="2">
        <v>9918.24</v>
      </c>
    </row>
    <row r="23" spans="1:2" ht="18.75" customHeight="1" x14ac:dyDescent="0.35">
      <c r="A23" s="5" t="s">
        <v>22</v>
      </c>
      <c r="B23" s="2">
        <f>1565.36+1574.3</f>
        <v>3139.66</v>
      </c>
    </row>
    <row r="24" spans="1:2" ht="18" x14ac:dyDescent="0.35">
      <c r="A24" s="8" t="s">
        <v>7</v>
      </c>
      <c r="B24" s="14">
        <f>B25+B30+B36</f>
        <v>156980.03999999998</v>
      </c>
    </row>
    <row r="25" spans="1:2" ht="18" x14ac:dyDescent="0.35">
      <c r="A25" s="8" t="s">
        <v>9</v>
      </c>
      <c r="B25" s="14">
        <f>B28+B26+B29+B27</f>
        <v>72974.48</v>
      </c>
    </row>
    <row r="26" spans="1:2" ht="36" x14ac:dyDescent="0.35">
      <c r="A26" s="10" t="s">
        <v>34</v>
      </c>
      <c r="B26" s="2">
        <v>14074.64</v>
      </c>
    </row>
    <row r="27" spans="1:2" ht="36" x14ac:dyDescent="0.35">
      <c r="A27" s="10" t="s">
        <v>45</v>
      </c>
      <c r="B27" s="2">
        <f>1883.4+942.35+11198.4</f>
        <v>14024.15</v>
      </c>
    </row>
    <row r="28" spans="1:2" ht="18" x14ac:dyDescent="0.35">
      <c r="A28" s="10" t="s">
        <v>28</v>
      </c>
      <c r="B28" s="11">
        <f>195.67+449.19+425.37+638.05+850.74+850.74+668.4+891.25+891.25+445.63</f>
        <v>6306.29</v>
      </c>
    </row>
    <row r="29" spans="1:2" ht="18" x14ac:dyDescent="0.35">
      <c r="A29" s="10" t="s">
        <v>38</v>
      </c>
      <c r="B29" s="11">
        <v>38569.4</v>
      </c>
    </row>
    <row r="30" spans="1:2" ht="18" x14ac:dyDescent="0.35">
      <c r="A30" s="8" t="s">
        <v>10</v>
      </c>
      <c r="B30" s="14">
        <f>B32+B31+B34+B33+B35</f>
        <v>55769.509999999995</v>
      </c>
    </row>
    <row r="31" spans="1:2" ht="18" x14ac:dyDescent="0.35">
      <c r="A31" s="8" t="s">
        <v>35</v>
      </c>
      <c r="B31" s="2">
        <f>449.19+598.92+449.19+309.32+3000+113.28+5000+1695.39+706.27+2256.42+1412.55+2471.96+1412.55+2592.65+2118.82+941.7+235.42</f>
        <v>25763.629999999997</v>
      </c>
    </row>
    <row r="32" spans="1:2" ht="18" x14ac:dyDescent="0.35">
      <c r="A32" s="8" t="s">
        <v>23</v>
      </c>
      <c r="B32" s="2">
        <f>1721.9+988.22+2416.16+782.68+391.34+5000</f>
        <v>11300.3</v>
      </c>
    </row>
    <row r="33" spans="1:2" ht="18" x14ac:dyDescent="0.35">
      <c r="A33" s="8" t="s">
        <v>40</v>
      </c>
      <c r="B33" s="2">
        <f>5000+3274.36</f>
        <v>8274.36</v>
      </c>
    </row>
    <row r="34" spans="1:2" ht="18" x14ac:dyDescent="0.35">
      <c r="A34" s="8" t="s">
        <v>36</v>
      </c>
      <c r="B34" s="2">
        <f>2000+1386.39</f>
        <v>3386.3900000000003</v>
      </c>
    </row>
    <row r="35" spans="1:2" ht="18" x14ac:dyDescent="0.35">
      <c r="A35" s="8" t="s">
        <v>39</v>
      </c>
      <c r="B35" s="2">
        <f>425.37+212.68+212.68+1194.1+5000</f>
        <v>7044.83</v>
      </c>
    </row>
    <row r="36" spans="1:2" ht="18" x14ac:dyDescent="0.35">
      <c r="A36" s="8" t="s">
        <v>11</v>
      </c>
      <c r="B36" s="14">
        <f>B37+B38+B39+B41+B40</f>
        <v>28236.050000000003</v>
      </c>
    </row>
    <row r="37" spans="1:2" ht="18" x14ac:dyDescent="0.35">
      <c r="A37" s="8" t="s">
        <v>41</v>
      </c>
      <c r="B37" s="2">
        <f>148.53+131.28+115.08+132.33+226.57+165.03+162.73+264.43+212.68+701.3</f>
        <v>2259.96</v>
      </c>
    </row>
    <row r="38" spans="1:2" ht="18" x14ac:dyDescent="0.35">
      <c r="A38" s="8" t="s">
        <v>29</v>
      </c>
      <c r="B38" s="2">
        <f>978.35+5000</f>
        <v>5978.35</v>
      </c>
    </row>
    <row r="39" spans="1:2" ht="18" x14ac:dyDescent="0.35">
      <c r="A39" s="8" t="s">
        <v>30</v>
      </c>
      <c r="B39" s="2">
        <f>1000+573.97</f>
        <v>1573.97</v>
      </c>
    </row>
    <row r="40" spans="1:2" ht="18" x14ac:dyDescent="0.35">
      <c r="A40" s="8" t="s">
        <v>46</v>
      </c>
      <c r="B40" s="2">
        <f>3211.38+3565+470.85+254.97+3468.44</f>
        <v>10970.640000000001</v>
      </c>
    </row>
    <row r="41" spans="1:2" ht="18" x14ac:dyDescent="0.35">
      <c r="A41" s="8" t="s">
        <v>37</v>
      </c>
      <c r="B41" s="2">
        <f>5000+2453.13</f>
        <v>7453.13</v>
      </c>
    </row>
    <row r="42" spans="1:2" ht="18" x14ac:dyDescent="0.35">
      <c r="A42" s="8" t="s">
        <v>12</v>
      </c>
      <c r="B42" s="14">
        <f>B43+B44</f>
        <v>37807.120000000003</v>
      </c>
    </row>
    <row r="43" spans="1:2" ht="18" x14ac:dyDescent="0.35">
      <c r="A43" s="8" t="s">
        <v>15</v>
      </c>
      <c r="B43" s="2">
        <f>1038.66*4</f>
        <v>4154.6400000000003</v>
      </c>
    </row>
    <row r="44" spans="1:2" ht="18" x14ac:dyDescent="0.35">
      <c r="A44" s="8" t="s">
        <v>14</v>
      </c>
      <c r="B44" s="2">
        <f>8413.12*4</f>
        <v>33652.480000000003</v>
      </c>
    </row>
    <row r="45" spans="1:2" ht="18" x14ac:dyDescent="0.35">
      <c r="A45" s="8" t="s">
        <v>13</v>
      </c>
      <c r="B45" s="14">
        <f>50682.36*4</f>
        <v>202729.44</v>
      </c>
    </row>
    <row r="46" spans="1:2" ht="18" x14ac:dyDescent="0.35">
      <c r="A46" s="15" t="s">
        <v>47</v>
      </c>
      <c r="B46" s="14">
        <f>B7-B10+B9</f>
        <v>142687.28000000014</v>
      </c>
    </row>
    <row r="47" spans="1:2" ht="18" x14ac:dyDescent="0.35">
      <c r="A47" s="22"/>
      <c r="B47" s="21"/>
    </row>
    <row r="48" spans="1:2" s="18" customFormat="1" ht="18" x14ac:dyDescent="0.35">
      <c r="A48" s="16"/>
      <c r="B48" s="17"/>
    </row>
    <row r="49" spans="1:2" s="18" customFormat="1" ht="17.399999999999999" x14ac:dyDescent="0.3">
      <c r="A49" s="20" t="s">
        <v>19</v>
      </c>
      <c r="B49" s="21" t="s">
        <v>18</v>
      </c>
    </row>
    <row r="50" spans="1:2" s="18" customFormat="1" ht="18" x14ac:dyDescent="0.35">
      <c r="A50" s="16"/>
      <c r="B50" s="17"/>
    </row>
    <row r="51" spans="1:2" s="18" customFormat="1" ht="18" x14ac:dyDescent="0.35">
      <c r="A51" s="16"/>
      <c r="B51" s="17"/>
    </row>
    <row r="52" spans="1:2" s="18" customFormat="1" ht="18" x14ac:dyDescent="0.35">
      <c r="A52" s="16"/>
      <c r="B52" s="17"/>
    </row>
    <row r="53" spans="1:2" s="18" customFormat="1" x14ac:dyDescent="0.3">
      <c r="B53" s="19"/>
    </row>
    <row r="54" spans="1:2" s="18" customFormat="1" x14ac:dyDescent="0.3">
      <c r="B54" s="19"/>
    </row>
    <row r="55" spans="1:2" s="18" customFormat="1" x14ac:dyDescent="0.3"/>
    <row r="56" spans="1:2" s="18" customFormat="1" x14ac:dyDescent="0.3"/>
    <row r="57" spans="1:2" s="18" customFormat="1" x14ac:dyDescent="0.3"/>
  </sheetData>
  <phoneticPr fontId="0" type="noConversion"/>
  <pageMargins left="0.7" right="0.7" top="0.75" bottom="0.75" header="0.3" footer="0.3"/>
  <pageSetup paperSize="9" scale="73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2022-02-25T07:35:26Z</dcterms:modified>
</cp:coreProperties>
</file>