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34" i="1" l="1"/>
  <c r="B35" i="1"/>
  <c r="B29" i="1"/>
  <c r="B33" i="1"/>
  <c r="B26" i="1"/>
  <c r="B18" i="1"/>
  <c r="B14" i="1"/>
  <c r="B30" i="1"/>
  <c r="B32" i="1"/>
  <c r="B31" i="1"/>
  <c r="B36" i="1"/>
  <c r="B22" i="1"/>
  <c r="B40" i="1"/>
  <c r="B39" i="1"/>
  <c r="B38" i="1" s="1"/>
  <c r="B41" i="1"/>
  <c r="B13" i="1"/>
  <c r="B12" i="1"/>
  <c r="B7" i="1"/>
  <c r="B37" i="1" l="1"/>
  <c r="B17" i="1"/>
  <c r="B11" i="1" s="1"/>
  <c r="B27" i="1" l="1"/>
  <c r="B21" i="1" s="1"/>
  <c r="B20" i="1" s="1"/>
  <c r="B10" i="1" s="1"/>
  <c r="B9" i="1" l="1"/>
  <c r="B43" i="1" s="1"/>
</calcChain>
</file>

<file path=xl/sharedStrings.xml><?xml version="1.0" encoding="utf-8"?>
<sst xmlns="http://schemas.openxmlformats.org/spreadsheetml/2006/main" count="45" uniqueCount="45">
  <si>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</si>
  <si>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</si>
  <si>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</si>
  <si>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</si>
  <si>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</si>
  <si>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</si>
  <si>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</si>
  <si>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</si>
  <si>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</si>
  <si>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</si>
  <si>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4.2.2. Водоснабжение и водотоведение</t>
  </si>
  <si>
    <t>4.2.3. Электроснабжение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</si>
  <si>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</si>
  <si>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</si>
  <si>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</si>
  <si>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</si>
  <si>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</si>
  <si>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</si>
  <si>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</si>
  <si>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</si>
  <si>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</si>
  <si>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>Обработка системы отопления</t>
  </si>
  <si>
    <t>Замер параметров отопления</t>
  </si>
  <si>
    <t xml:space="preserve"> о выполнении договора управления многоквартирным домом №2 по ул.Буденного</t>
  </si>
  <si>
    <t>Обработка системы ГВС</t>
  </si>
  <si>
    <t>Ремонт освещения</t>
  </si>
  <si>
    <t>Уборка лестничных клеток</t>
  </si>
  <si>
    <t>Разбивка наледи фронтальным погрузчиком</t>
  </si>
  <si>
    <t>Ремонт элеваторного узла отопления</t>
  </si>
  <si>
    <t xml:space="preserve">   Якупова Р.А.</t>
  </si>
  <si>
    <t>Замена стояка канализации</t>
  </si>
  <si>
    <t>Промывка, опрессовка, шайбирование, ревизия системы отопления</t>
  </si>
  <si>
    <t>Установка пластиковых окон в подъезде</t>
  </si>
  <si>
    <t>Замена врезок системы отопления в подвале</t>
  </si>
  <si>
    <t>Монтаж наплавляемой кровли на крыше балконов 5 этажа</t>
  </si>
  <si>
    <t xml:space="preserve">Дезинсекция подвального помещения </t>
  </si>
  <si>
    <t>Текущий ремонт системы отопления</t>
  </si>
  <si>
    <t>Отключение/подключение электроснабжения квартиры за задолженность по предписанию ПАО "ТНС Энерго"</t>
  </si>
  <si>
    <t>Текущий ремонт системы электроснабжения</t>
  </si>
  <si>
    <t>Пуск отопления</t>
  </si>
  <si>
    <t>Устранение утечек системы ГВС, текущий ремонт</t>
  </si>
  <si>
    <t>3. Задолженность за месяцев 2023г.</t>
  </si>
  <si>
    <t xml:space="preserve">                                                                     за 2023 год</t>
  </si>
  <si>
    <t>Прочистка внутренней канализационной сети, текущий ремонт канализации</t>
  </si>
  <si>
    <t>Завоз песка для дворников, установка замка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</si>
</sst>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1" xfId="0" applyFon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4;&#1090;&#1095;&#1077;&#1090;&#1099;%202023/2023&#1075;.%20&#1053;&#1072;&#1095;&#1080;&#1089;&#1083;&#1077;&#1085;&#1080;&#1077;%20&#1087;&#1086;%20&#1076;&#1086;&#1084;&#1072;&#1084;/2023%20&#1075;.%20&#1041;&#1091;&#1076;&#1077;&#1085;&#1085;&#1086;&#1075;&#1086;,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 января 2018"/>
      <sheetName val="Лист2"/>
      <sheetName val="Лист3"/>
    </sheetNames>
    <sheetDataSet>
      <sheetData sheetId="0">
        <row r="17">
          <cell r="B17">
            <v>124336.28</v>
          </cell>
        </row>
        <row r="18">
          <cell r="B18">
            <v>124336.28</v>
          </cell>
        </row>
        <row r="19">
          <cell r="B19">
            <v>124336.28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workbookViewId="0">
      <selection activeCell="D11" sqref="D11"/>
    </sheetView>
  </sheetViews>
  <sheetFormatPr defaultRowHeight="14.4" x14ac:dyDescent="0.3"/>
  <cols>
    <col min="1" max="1" width="69.3320312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19</v>
      </c>
    </row>
    <row r="2" spans="1:10" ht="17.399999999999999" x14ac:dyDescent="0.3">
      <c r="A2" s="9" t="s">
        <v>23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42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3">
        <f>1113034.45+'[1]с января 2018'!$B$17+'[1]с января 2018'!$B$18+'[1]с января 2018'!$B$19</f>
        <v>1486043.29</v>
      </c>
    </row>
    <row r="8" spans="1:10" ht="21" customHeight="1" x14ac:dyDescent="0.3">
      <c r="A8" s="5" t="s">
        <v>2</v>
      </c>
      <c r="B8" s="13">
        <v>1410161.12</v>
      </c>
    </row>
    <row r="9" spans="1:10" ht="19.95" customHeight="1" x14ac:dyDescent="0.3">
      <c r="A9" s="5" t="s">
        <v>41</v>
      </c>
      <c r="B9" s="6">
        <f>B8-B7</f>
        <v>-75882.169999999925</v>
      </c>
    </row>
    <row r="10" spans="1:10" ht="23.4" customHeight="1" x14ac:dyDescent="0.3">
      <c r="A10" s="5" t="s">
        <v>3</v>
      </c>
      <c r="B10" s="13">
        <f>B11+B20+B38+B41</f>
        <v>1104743.44</v>
      </c>
    </row>
    <row r="11" spans="1:10" ht="23.4" customHeight="1" x14ac:dyDescent="0.3">
      <c r="A11" s="5" t="s">
        <v>4</v>
      </c>
      <c r="B11" s="14">
        <f>B12+B13+B14+B16+B15+B17+B19+B18</f>
        <v>508233.3</v>
      </c>
    </row>
    <row r="12" spans="1:10" ht="21" customHeight="1" x14ac:dyDescent="0.3">
      <c r="A12" s="5" t="s">
        <v>5</v>
      </c>
      <c r="B12" s="3">
        <f>(1890*8+400)*12+865.87+7000</f>
        <v>194105.87</v>
      </c>
      <c r="J12" s="12"/>
    </row>
    <row r="13" spans="1:10" ht="21.6" customHeight="1" x14ac:dyDescent="0.3">
      <c r="A13" s="5" t="s">
        <v>26</v>
      </c>
      <c r="B13" s="3">
        <f>736*8*12+9000</f>
        <v>79656</v>
      </c>
    </row>
    <row r="14" spans="1:10" ht="22.2" customHeight="1" x14ac:dyDescent="0.3">
      <c r="A14" s="5" t="s">
        <v>18</v>
      </c>
      <c r="B14" s="3">
        <f>7000+4780+7280+11760+13500+1920+12000+20000</f>
        <v>78240</v>
      </c>
    </row>
    <row r="15" spans="1:10" ht="22.2" customHeight="1" x14ac:dyDescent="0.3">
      <c r="A15" s="5" t="s">
        <v>32</v>
      </c>
      <c r="B15" s="3">
        <v>34281</v>
      </c>
    </row>
    <row r="16" spans="1:10" ht="22.2" customHeight="1" x14ac:dyDescent="0.3">
      <c r="A16" s="5" t="s">
        <v>27</v>
      </c>
      <c r="B16" s="3">
        <v>21000</v>
      </c>
    </row>
    <row r="17" spans="1:2" ht="22.2" customHeight="1" x14ac:dyDescent="0.3">
      <c r="A17" s="5" t="s">
        <v>34</v>
      </c>
      <c r="B17" s="3">
        <f>81216+882.43</f>
        <v>82098.429999999993</v>
      </c>
    </row>
    <row r="18" spans="1:2" ht="22.2" customHeight="1" x14ac:dyDescent="0.3">
      <c r="A18" s="5" t="s">
        <v>44</v>
      </c>
      <c r="B18" s="3">
        <f>1500+1800+552</f>
        <v>3852</v>
      </c>
    </row>
    <row r="19" spans="1:2" ht="22.2" customHeight="1" x14ac:dyDescent="0.3">
      <c r="A19" s="5" t="s">
        <v>35</v>
      </c>
      <c r="B19" s="3">
        <v>15000</v>
      </c>
    </row>
    <row r="20" spans="1:2" ht="18" x14ac:dyDescent="0.35">
      <c r="A20" s="8" t="s">
        <v>7</v>
      </c>
      <c r="B20" s="14">
        <f>B21+B29+B34</f>
        <v>205854.43</v>
      </c>
    </row>
    <row r="21" spans="1:2" ht="18" x14ac:dyDescent="0.35">
      <c r="A21" s="8" t="s">
        <v>9</v>
      </c>
      <c r="B21" s="14">
        <f>B22+B23+B27+B24+B25+B26+B28</f>
        <v>84992.83</v>
      </c>
    </row>
    <row r="22" spans="1:2" ht="18" x14ac:dyDescent="0.35">
      <c r="A22" s="8" t="s">
        <v>21</v>
      </c>
      <c r="B22" s="2">
        <f>729.95+2382.57+1588.38+1694.27+1271.56+1765+451+902+1052+1054+551</f>
        <v>13441.73</v>
      </c>
    </row>
    <row r="23" spans="1:2" ht="18" x14ac:dyDescent="0.35">
      <c r="A23" s="8" t="s">
        <v>28</v>
      </c>
      <c r="B23" s="2">
        <v>16540</v>
      </c>
    </row>
    <row r="24" spans="1:2" ht="36" x14ac:dyDescent="0.35">
      <c r="A24" s="10" t="s">
        <v>31</v>
      </c>
      <c r="B24" s="24">
        <v>26771.54</v>
      </c>
    </row>
    <row r="25" spans="1:2" ht="18" x14ac:dyDescent="0.35">
      <c r="A25" s="10" t="s">
        <v>33</v>
      </c>
      <c r="B25" s="24">
        <v>10389.5</v>
      </c>
    </row>
    <row r="26" spans="1:2" ht="18" x14ac:dyDescent="0.35">
      <c r="A26" s="10" t="s">
        <v>36</v>
      </c>
      <c r="B26" s="24">
        <f>4500+1000+560+8000</f>
        <v>14060</v>
      </c>
    </row>
    <row r="27" spans="1:2" ht="18" x14ac:dyDescent="0.35">
      <c r="A27" s="10" t="s">
        <v>22</v>
      </c>
      <c r="B27" s="11">
        <f>1090.06</f>
        <v>1090.06</v>
      </c>
    </row>
    <row r="28" spans="1:2" ht="18" x14ac:dyDescent="0.35">
      <c r="A28" s="10" t="s">
        <v>39</v>
      </c>
      <c r="B28" s="11">
        <v>2700</v>
      </c>
    </row>
    <row r="29" spans="1:2" ht="18" x14ac:dyDescent="0.35">
      <c r="A29" s="8" t="s">
        <v>10</v>
      </c>
      <c r="B29" s="14">
        <f>B30+B32+B31+B33</f>
        <v>94386.35</v>
      </c>
    </row>
    <row r="30" spans="1:2" ht="36" x14ac:dyDescent="0.35">
      <c r="A30" s="10" t="s">
        <v>43</v>
      </c>
      <c r="B30" s="2">
        <f>2382.57+1191.29+1512.74+5559.33+1985.48+4632.78+926.56+882.43+4765.14+441.22+1323.65+1323.65+5300+3645+6445+6445+1054+1053+1860+1105</f>
        <v>53833.840000000004</v>
      </c>
    </row>
    <row r="31" spans="1:2" ht="18" x14ac:dyDescent="0.35">
      <c r="A31" s="23" t="s">
        <v>30</v>
      </c>
      <c r="B31" s="24">
        <f>463.28+5873.97+1389.83+1053</f>
        <v>8780.08</v>
      </c>
    </row>
    <row r="32" spans="1:2" ht="18" x14ac:dyDescent="0.35">
      <c r="A32" s="8" t="s">
        <v>24</v>
      </c>
      <c r="B32" s="2">
        <f>847.14+5162.25+900+800+500+926.56+800+1855</f>
        <v>11790.949999999999</v>
      </c>
    </row>
    <row r="33" spans="1:2" ht="18" x14ac:dyDescent="0.35">
      <c r="A33" s="23" t="s">
        <v>40</v>
      </c>
      <c r="B33" s="24">
        <f>1400+1700+8000+8881.48</f>
        <v>19981.48</v>
      </c>
    </row>
    <row r="34" spans="1:2" ht="18" x14ac:dyDescent="0.35">
      <c r="A34" s="8" t="s">
        <v>11</v>
      </c>
      <c r="B34" s="14">
        <f>B36+B37+B35</f>
        <v>26475.25</v>
      </c>
    </row>
    <row r="35" spans="1:2" ht="18" x14ac:dyDescent="0.35">
      <c r="A35" s="23" t="s">
        <v>38</v>
      </c>
      <c r="B35" s="24">
        <f>1200+1600+3000+1000+1500+800+560+560+560+8000</f>
        <v>18780</v>
      </c>
    </row>
    <row r="36" spans="1:2" ht="18" x14ac:dyDescent="0.35">
      <c r="A36" s="23" t="s">
        <v>25</v>
      </c>
      <c r="B36" s="24">
        <f>498.7+817.55+400+752+721+526+700+880+900</f>
        <v>6195.25</v>
      </c>
    </row>
    <row r="37" spans="1:2" ht="36" x14ac:dyDescent="0.35">
      <c r="A37" s="10" t="s">
        <v>37</v>
      </c>
      <c r="B37" s="24">
        <f>500+500+500</f>
        <v>1500</v>
      </c>
    </row>
    <row r="38" spans="1:2" ht="18" x14ac:dyDescent="0.35">
      <c r="A38" s="8" t="s">
        <v>12</v>
      </c>
      <c r="B38" s="14">
        <f>B39+B40</f>
        <v>49558.11</v>
      </c>
    </row>
    <row r="39" spans="1:2" ht="18" x14ac:dyDescent="0.35">
      <c r="A39" s="8" t="s">
        <v>15</v>
      </c>
      <c r="B39" s="2">
        <f>1699.02*4</f>
        <v>6796.08</v>
      </c>
    </row>
    <row r="40" spans="1:2" ht="18" x14ac:dyDescent="0.35">
      <c r="A40" s="8" t="s">
        <v>14</v>
      </c>
      <c r="B40" s="2">
        <f>13762.03+10000+14000+5000</f>
        <v>42762.03</v>
      </c>
    </row>
    <row r="41" spans="1:2" ht="18" x14ac:dyDescent="0.35">
      <c r="A41" s="8" t="s">
        <v>13</v>
      </c>
      <c r="B41" s="14">
        <f>85274.4*4</f>
        <v>341097.6</v>
      </c>
    </row>
    <row r="42" spans="1:2" ht="36" x14ac:dyDescent="0.35">
      <c r="A42" s="15" t="s">
        <v>16</v>
      </c>
      <c r="B42" s="2">
        <v>54052.959999999999</v>
      </c>
    </row>
    <row r="43" spans="1:2" ht="36" x14ac:dyDescent="0.35">
      <c r="A43" s="15" t="s">
        <v>17</v>
      </c>
      <c r="B43" s="14">
        <f>B7-B10+B9+B42</f>
        <v>359470.64000000019</v>
      </c>
    </row>
    <row r="44" spans="1:2" ht="18" x14ac:dyDescent="0.35">
      <c r="A44" s="22"/>
      <c r="B44" s="21"/>
    </row>
    <row r="45" spans="1:2" s="18" customFormat="1" ht="18" x14ac:dyDescent="0.35">
      <c r="A45" s="16"/>
      <c r="B45" s="17"/>
    </row>
    <row r="46" spans="1:2" s="18" customFormat="1" ht="17.399999999999999" x14ac:dyDescent="0.3">
      <c r="A46" s="20" t="s">
        <v>20</v>
      </c>
      <c r="B46" s="21" t="s">
        <v>29</v>
      </c>
    </row>
    <row r="47" spans="1:2" s="18" customFormat="1" ht="18" x14ac:dyDescent="0.35">
      <c r="A47" s="16"/>
      <c r="B47" s="17"/>
    </row>
    <row r="48" spans="1:2" s="18" customFormat="1" ht="18" x14ac:dyDescent="0.35">
      <c r="A48" s="16"/>
      <c r="B48" s="17"/>
    </row>
    <row r="49" spans="1:2" s="18" customFormat="1" ht="18" x14ac:dyDescent="0.35">
      <c r="A49" s="16"/>
      <c r="B49" s="17"/>
    </row>
    <row r="50" spans="1:2" s="18" customFormat="1" x14ac:dyDescent="0.3">
      <c r="B50" s="19"/>
    </row>
    <row r="51" spans="1:2" s="18" customFormat="1" x14ac:dyDescent="0.3">
      <c r="B51" s="19"/>
    </row>
    <row r="52" spans="1:2" s="18" customFormat="1" x14ac:dyDescent="0.3"/>
    <row r="53" spans="1:2" s="18" customFormat="1" x14ac:dyDescent="0.3"/>
    <row r="54" spans="1:2" s="18" customFormat="1" x14ac:dyDescent="0.3"/>
  </sheetData>
  <phoneticPr fontId="4" type="noConversion"/>
  <pageMargins left="0.7" right="0.56999999999999995" top="0.75" bottom="0.75" header="0.3" footer="0.3"/>
  <pageSetup paperSize="9" scale="75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2020-06-01T13:05:23Z</cp:lastPrinted>
  <dcterms:created xsi:type="dcterms:W3CDTF">2006-09-16T00:00:00Z</dcterms:created>
  <dcterms:modified xsi:type="dcterms:W3CDTF">2024-02-14T11:49:30Z</dcterms:modified>
</cp:coreProperties>
</file>