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0" i="1" l="1"/>
  <c r="B46" i="1"/>
  <c r="B45" i="1"/>
  <c r="B44" i="1"/>
  <c r="B11" i="1"/>
  <c r="B39" i="1"/>
  <c r="B26" i="1"/>
  <c r="B31" i="1"/>
  <c r="B34" i="1"/>
  <c r="B33" i="1"/>
  <c r="B36" i="1"/>
  <c r="B37" i="1"/>
  <c r="B28" i="1"/>
  <c r="B27" i="1"/>
  <c r="B32" i="1"/>
  <c r="B40" i="1"/>
  <c r="B41" i="1"/>
  <c r="B13" i="1"/>
  <c r="B14" i="1"/>
  <c r="B12" i="1"/>
  <c r="B7" i="1"/>
  <c r="B19" i="1" l="1"/>
  <c r="B17" i="1"/>
  <c r="B16" i="1"/>
  <c r="B25" i="1" l="1"/>
  <c r="B43" i="1"/>
  <c r="B18" i="1"/>
  <c r="B9" i="1" l="1"/>
  <c r="B48" i="1" l="1"/>
</calcChain>
</file>

<file path=xl/sharedStrings.xml><?xml version="1.0" encoding="utf-8"?>
<sst xmlns="http://schemas.openxmlformats.org/spreadsheetml/2006/main" count="50" uniqueCount="50">
  <si>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</si>
  <si>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</si>
  <si>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</si>
  <si>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</si>
  <si>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</si>
  <si>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</si>
  <si>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</si>
  <si>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</si>
  <si>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</si>
  <si>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</si>
  <si>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</si>
  <si>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</si>
  <si>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</si>
  <si>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</si>
  <si>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</si>
  <si>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</si>
  <si>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</si>
  <si>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</si>
  <si>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</si>
  <si>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</si>
  <si>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</si>
  <si>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</si>
  <si>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№4а по ул.Буденного</t>
  </si>
  <si>
    <t>Регулировка системы ГВС</t>
  </si>
  <si>
    <t>Ремонт освещения</t>
  </si>
  <si>
    <t>Ремонт системы ХВС</t>
  </si>
  <si>
    <t>Уборка лестничных клеток</t>
  </si>
  <si>
    <t>Замена участка стояка ГВС</t>
  </si>
  <si>
    <t>Замена автоматов на квартиру</t>
  </si>
  <si>
    <t>Ремонт крыльца у первого подъезда</t>
  </si>
  <si>
    <t>Установка пластиковых окон в подъездах</t>
  </si>
  <si>
    <t>Обработка системы отопления</t>
  </si>
  <si>
    <t>Промывка, опрессовка, шайбирование системы отопления</t>
  </si>
  <si>
    <t>Замена задвижки на шаровой кран</t>
  </si>
  <si>
    <t>Ремонт системы ГВС</t>
  </si>
  <si>
    <t>Установка общедомового счетчика ХВС в подвале</t>
  </si>
  <si>
    <t>Ревизия электрощитков на лестничных клетках</t>
  </si>
  <si>
    <t xml:space="preserve">      Якупова Р.А.</t>
  </si>
  <si>
    <t>Ремонт лавочек</t>
  </si>
  <si>
    <t>Установка поручня у входа в подъезд</t>
  </si>
  <si>
    <t>Штукатурка откосов после установки окон</t>
  </si>
  <si>
    <t>Ремонт наплавляемой кровли пристроя и двух спусков в подвал</t>
  </si>
  <si>
    <t>Демонтаж балок , закрытие выхода на кровлю, вывоз спиленых веток деревьев</t>
  </si>
  <si>
    <t xml:space="preserve">Ремонт системы отопления </t>
  </si>
  <si>
    <t>Ремонт системы канализации в подвале</t>
  </si>
  <si>
    <t xml:space="preserve">                                                                     за 2023 год.</t>
  </si>
  <si>
    <t>3. Задолженность за 2023 г.</t>
  </si>
  <si>
    <t>Утепление температурных швов</t>
  </si>
  <si>
    <t>Завоз песка для дворников</t>
  </si>
  <si>
    <t>Ремонт входной двери в 6 подъезд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</si>
</sst>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41;&#1091;&#1076;&#1077;&#1085;&#1085;&#1086;&#1075;&#1086;,4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7">
          <cell r="B17">
            <v>116244.14</v>
          </cell>
        </row>
        <row r="18">
          <cell r="B18">
            <v>116244.14</v>
          </cell>
        </row>
        <row r="19">
          <cell r="B19">
            <v>116244.14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D10" sqref="D10"/>
    </sheetView>
  </sheetViews>
  <sheetFormatPr defaultRowHeight="14.4" x14ac:dyDescent="0.3"/>
  <cols>
    <col min="1" max="1" width="69.3320312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20</v>
      </c>
    </row>
    <row r="2" spans="1:10" ht="17.399999999999999" x14ac:dyDescent="0.3">
      <c r="A2" s="9" t="s">
        <v>22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45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1063001.51+[1]Лист3!$B$17+[1]Лист3!$B$18+[1]Лист3!$B$19</f>
        <v>1411733.9299999997</v>
      </c>
    </row>
    <row r="8" spans="1:10" ht="21" customHeight="1" x14ac:dyDescent="0.3">
      <c r="A8" s="5" t="s">
        <v>2</v>
      </c>
      <c r="B8" s="11">
        <v>1364204.82</v>
      </c>
    </row>
    <row r="9" spans="1:10" ht="19.95" customHeight="1" x14ac:dyDescent="0.3">
      <c r="A9" s="5" t="s">
        <v>46</v>
      </c>
      <c r="B9" s="6">
        <f>B8-B7</f>
        <v>-47529.109999999637</v>
      </c>
    </row>
    <row r="10" spans="1:10" ht="23.4" customHeight="1" x14ac:dyDescent="0.3">
      <c r="A10" s="5" t="s">
        <v>3</v>
      </c>
      <c r="B10" s="11">
        <f>B11+B25+B43+B46</f>
        <v>1305458.58</v>
      </c>
    </row>
    <row r="11" spans="1:10" ht="23.4" customHeight="1" x14ac:dyDescent="0.3">
      <c r="A11" s="5" t="s">
        <v>4</v>
      </c>
      <c r="B11" s="12">
        <f>B12+B13+B14+B15+B18+B16+B17+B19+B23+B24+B20+B21+B22</f>
        <v>666318.56000000006</v>
      </c>
    </row>
    <row r="12" spans="1:10" ht="21" customHeight="1" x14ac:dyDescent="0.3">
      <c r="A12" s="5" t="s">
        <v>5</v>
      </c>
      <c r="B12" s="3">
        <f>(1890*6+400)*12+8000</f>
        <v>148880</v>
      </c>
      <c r="J12" s="10"/>
    </row>
    <row r="13" spans="1:10" ht="21.6" customHeight="1" x14ac:dyDescent="0.3">
      <c r="A13" s="5" t="s">
        <v>26</v>
      </c>
      <c r="B13" s="3">
        <f>736*6*12+10000</f>
        <v>62992</v>
      </c>
    </row>
    <row r="14" spans="1:10" ht="21" customHeight="1" x14ac:dyDescent="0.3">
      <c r="A14" s="5" t="s">
        <v>19</v>
      </c>
      <c r="B14" s="3">
        <f>7000+4780+5280+16000+12000</f>
        <v>45060</v>
      </c>
    </row>
    <row r="15" spans="1:10" ht="21" customHeight="1" x14ac:dyDescent="0.3">
      <c r="A15" s="5" t="s">
        <v>29</v>
      </c>
      <c r="B15" s="3">
        <v>5800</v>
      </c>
    </row>
    <row r="16" spans="1:10" ht="21" customHeight="1" x14ac:dyDescent="0.3">
      <c r="A16" s="5" t="s">
        <v>38</v>
      </c>
      <c r="B16" s="3">
        <f>10000+2500</f>
        <v>12500</v>
      </c>
    </row>
    <row r="17" spans="1:2" ht="21" customHeight="1" x14ac:dyDescent="0.3">
      <c r="A17" s="5" t="s">
        <v>39</v>
      </c>
      <c r="B17" s="3">
        <f>8100</f>
        <v>8100</v>
      </c>
    </row>
    <row r="18" spans="1:2" ht="21" customHeight="1" x14ac:dyDescent="0.3">
      <c r="A18" s="5" t="s">
        <v>30</v>
      </c>
      <c r="B18" s="3">
        <f>205000+926.56</f>
        <v>205926.56</v>
      </c>
    </row>
    <row r="19" spans="1:2" ht="35.4" customHeight="1" x14ac:dyDescent="0.3">
      <c r="A19" s="5" t="s">
        <v>42</v>
      </c>
      <c r="B19" s="3">
        <f>450+6500+850</f>
        <v>7800</v>
      </c>
    </row>
    <row r="20" spans="1:2" ht="19.8" customHeight="1" x14ac:dyDescent="0.3">
      <c r="A20" s="5" t="s">
        <v>47</v>
      </c>
      <c r="B20" s="3">
        <v>68000</v>
      </c>
    </row>
    <row r="21" spans="1:2" ht="19.8" customHeight="1" x14ac:dyDescent="0.3">
      <c r="A21" s="5" t="s">
        <v>49</v>
      </c>
      <c r="B21" s="3">
        <v>2760</v>
      </c>
    </row>
    <row r="22" spans="1:2" ht="19.8" customHeight="1" x14ac:dyDescent="0.3">
      <c r="A22" s="5" t="s">
        <v>48</v>
      </c>
      <c r="B22" s="3">
        <v>1500</v>
      </c>
    </row>
    <row r="23" spans="1:2" ht="21" customHeight="1" x14ac:dyDescent="0.3">
      <c r="A23" s="5" t="s">
        <v>40</v>
      </c>
      <c r="B23" s="3">
        <v>35000</v>
      </c>
    </row>
    <row r="24" spans="1:2" ht="34.799999999999997" customHeight="1" x14ac:dyDescent="0.3">
      <c r="A24" s="5" t="s">
        <v>41</v>
      </c>
      <c r="B24" s="3">
        <v>62000</v>
      </c>
    </row>
    <row r="25" spans="1:2" ht="18" x14ac:dyDescent="0.35">
      <c r="A25" s="8" t="s">
        <v>7</v>
      </c>
      <c r="B25" s="12">
        <f>B31+B39+B26</f>
        <v>246049.12</v>
      </c>
    </row>
    <row r="26" spans="1:2" ht="18" x14ac:dyDescent="0.35">
      <c r="A26" s="8" t="s">
        <v>9</v>
      </c>
      <c r="B26" s="12">
        <f>B28+B27+B29+B30</f>
        <v>72869.14</v>
      </c>
    </row>
    <row r="27" spans="1:2" ht="18" x14ac:dyDescent="0.35">
      <c r="A27" s="8" t="s">
        <v>31</v>
      </c>
      <c r="B27" s="2">
        <f>926+950+1500+1350+2764+2780+1060+5630+1860+1060+1860+560+2207+1104+1103</f>
        <v>26714</v>
      </c>
    </row>
    <row r="28" spans="1:2" ht="18" x14ac:dyDescent="0.35">
      <c r="A28" s="8" t="s">
        <v>43</v>
      </c>
      <c r="B28" s="2">
        <f>2245.91+1694.27+2800+1200+1860+1110+3309</f>
        <v>14219.18</v>
      </c>
    </row>
    <row r="29" spans="1:2" ht="18" x14ac:dyDescent="0.35">
      <c r="A29" s="8" t="s">
        <v>33</v>
      </c>
      <c r="B29" s="2">
        <v>11018.61</v>
      </c>
    </row>
    <row r="30" spans="1:2" ht="18" x14ac:dyDescent="0.35">
      <c r="A30" s="8" t="s">
        <v>32</v>
      </c>
      <c r="B30" s="2">
        <v>20917.349999999999</v>
      </c>
    </row>
    <row r="31" spans="1:2" ht="18" x14ac:dyDescent="0.35">
      <c r="A31" s="8" t="s">
        <v>10</v>
      </c>
      <c r="B31" s="12">
        <f>B32+B34+B36+B35+B37+B38+B33</f>
        <v>141297.88</v>
      </c>
    </row>
    <row r="32" spans="1:2" ht="18" x14ac:dyDescent="0.35">
      <c r="A32" s="8" t="s">
        <v>16</v>
      </c>
      <c r="B32" s="2">
        <f>1036.7+1323.65+694.92+1389.83+2000+250+450+6000+1860+3710+2208+5559+3707</f>
        <v>30189.1</v>
      </c>
    </row>
    <row r="33" spans="1:2" ht="18" x14ac:dyDescent="0.35">
      <c r="A33" s="8" t="s">
        <v>44</v>
      </c>
      <c r="B33" s="2">
        <f>15000+8500+2207</f>
        <v>25707</v>
      </c>
    </row>
    <row r="34" spans="1:2" ht="18" x14ac:dyDescent="0.35">
      <c r="A34" s="8" t="s">
        <v>23</v>
      </c>
      <c r="B34" s="2">
        <f>1090.06+1635.1+1555.06+926.56+463.28+926.56+463.28+1389.83+450+900+450+950+1052.9+1052.9+830+560+560+1854+2207+1104</f>
        <v>20420.53</v>
      </c>
    </row>
    <row r="35" spans="1:2" ht="18" x14ac:dyDescent="0.35">
      <c r="A35" s="8" t="s">
        <v>27</v>
      </c>
      <c r="B35" s="2">
        <v>5525.97</v>
      </c>
    </row>
    <row r="36" spans="1:2" ht="18" x14ac:dyDescent="0.35">
      <c r="A36" s="8" t="s">
        <v>25</v>
      </c>
      <c r="B36" s="2">
        <f>1036.7+463.28+900+1900+1500+1655</f>
        <v>7454.98</v>
      </c>
    </row>
    <row r="37" spans="1:2" ht="18" x14ac:dyDescent="0.35">
      <c r="A37" s="8" t="s">
        <v>34</v>
      </c>
      <c r="B37" s="2">
        <f>1556.58+463.28+926.56+2382.57+925.56+4500+1500+1130+560+7725+5535+7722+6640</f>
        <v>41566.550000000003</v>
      </c>
    </row>
    <row r="38" spans="1:2" ht="18" x14ac:dyDescent="0.35">
      <c r="A38" s="8" t="s">
        <v>35</v>
      </c>
      <c r="B38" s="2">
        <v>10433.75</v>
      </c>
    </row>
    <row r="39" spans="1:2" ht="18" x14ac:dyDescent="0.35">
      <c r="A39" s="8" t="s">
        <v>11</v>
      </c>
      <c r="B39" s="12">
        <f>B40+B41+B42</f>
        <v>31882.1</v>
      </c>
    </row>
    <row r="40" spans="1:2" ht="18" x14ac:dyDescent="0.35">
      <c r="A40" s="8" t="s">
        <v>24</v>
      </c>
      <c r="B40" s="2">
        <f>502.52+2320.56+1703.05+328.18+328.18+518.35+328.18+371.63+371.63+231.64+2431.73+635.78+1959.92+404.14+1330.69+1450+575+750+460+730</f>
        <v>17731.18</v>
      </c>
    </row>
    <row r="41" spans="1:2" ht="18" x14ac:dyDescent="0.35">
      <c r="A41" s="8" t="s">
        <v>28</v>
      </c>
      <c r="B41" s="2">
        <f>2122+3128.92</f>
        <v>5250.92</v>
      </c>
    </row>
    <row r="42" spans="1:2" ht="18" x14ac:dyDescent="0.35">
      <c r="A42" s="8" t="s">
        <v>36</v>
      </c>
      <c r="B42" s="2">
        <v>8900</v>
      </c>
    </row>
    <row r="43" spans="1:2" ht="18" x14ac:dyDescent="0.35">
      <c r="A43" s="8" t="s">
        <v>12</v>
      </c>
      <c r="B43" s="12">
        <f>B44+B45</f>
        <v>69270.459999999992</v>
      </c>
    </row>
    <row r="44" spans="1:2" ht="18" x14ac:dyDescent="0.35">
      <c r="A44" s="8" t="s">
        <v>15</v>
      </c>
      <c r="B44" s="2">
        <f>1966.27*4</f>
        <v>7865.08</v>
      </c>
    </row>
    <row r="45" spans="1:2" ht="18" x14ac:dyDescent="0.35">
      <c r="A45" s="8" t="s">
        <v>14</v>
      </c>
      <c r="B45" s="2">
        <f>15926.8*2.5+1588.38+20000</f>
        <v>61405.38</v>
      </c>
    </row>
    <row r="46" spans="1:2" ht="18" x14ac:dyDescent="0.35">
      <c r="A46" s="8" t="s">
        <v>13</v>
      </c>
      <c r="B46" s="12">
        <f>80955.11*4</f>
        <v>323820.44</v>
      </c>
    </row>
    <row r="47" spans="1:2" ht="36" x14ac:dyDescent="0.35">
      <c r="A47" s="13" t="s">
        <v>17</v>
      </c>
      <c r="B47" s="12">
        <v>167638.31</v>
      </c>
    </row>
    <row r="48" spans="1:2" ht="36" x14ac:dyDescent="0.35">
      <c r="A48" s="13" t="s">
        <v>18</v>
      </c>
      <c r="B48" s="12">
        <f>B7-B10+B9+B47</f>
        <v>226384.55</v>
      </c>
    </row>
    <row r="49" spans="1:2" ht="18" x14ac:dyDescent="0.35">
      <c r="A49" s="20"/>
      <c r="B49" s="19"/>
    </row>
    <row r="50" spans="1:2" s="16" customFormat="1" ht="18" x14ac:dyDescent="0.35">
      <c r="A50" s="14"/>
      <c r="B50" s="15"/>
    </row>
    <row r="51" spans="1:2" s="16" customFormat="1" ht="17.399999999999999" x14ac:dyDescent="0.3">
      <c r="A51" s="18" t="s">
        <v>21</v>
      </c>
      <c r="B51" s="19" t="s">
        <v>37</v>
      </c>
    </row>
    <row r="52" spans="1:2" s="16" customFormat="1" ht="18" x14ac:dyDescent="0.35">
      <c r="A52" s="14"/>
      <c r="B52" s="15"/>
    </row>
    <row r="53" spans="1:2" s="16" customFormat="1" ht="18" x14ac:dyDescent="0.35">
      <c r="A53" s="14"/>
      <c r="B53" s="15"/>
    </row>
    <row r="54" spans="1:2" s="16" customFormat="1" ht="18" x14ac:dyDescent="0.35">
      <c r="A54" s="14"/>
      <c r="B54" s="15"/>
    </row>
    <row r="55" spans="1:2" s="16" customFormat="1" x14ac:dyDescent="0.3">
      <c r="B55" s="17"/>
    </row>
    <row r="56" spans="1:2" s="16" customFormat="1" x14ac:dyDescent="0.3">
      <c r="B56" s="17"/>
    </row>
    <row r="57" spans="1:2" s="16" customFormat="1" x14ac:dyDescent="0.3"/>
    <row r="58" spans="1:2" s="16" customFormat="1" x14ac:dyDescent="0.3"/>
    <row r="59" spans="1:2" s="16" customFormat="1" x14ac:dyDescent="0.3"/>
  </sheetData>
  <phoneticPr fontId="4" type="noConversion"/>
  <pageMargins left="0.7" right="0.56999999999999995" top="0.75" bottom="0.75" header="0.3" footer="0.3"/>
  <pageSetup paperSize="9" scale="7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2020-06-03T07:56:03Z</cp:lastPrinted>
  <dcterms:created xsi:type="dcterms:W3CDTF">2006-09-16T00:00:00Z</dcterms:created>
  <dcterms:modified xsi:type="dcterms:W3CDTF">2024-02-14T12:54:11Z</dcterms:modified>
</cp:coreProperties>
</file>