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6" i="1" l="1"/>
  <c r="B20" i="1"/>
  <c r="B22" i="1"/>
  <c r="B29" i="1"/>
  <c r="B30" i="1"/>
  <c r="B31" i="1"/>
  <c r="B38" i="1"/>
  <c r="B40" i="1"/>
  <c r="B49" i="1"/>
  <c r="B41" i="1" l="1"/>
  <c r="B43" i="1"/>
  <c r="B48" i="1"/>
  <c r="B45" i="1"/>
  <c r="B46" i="1"/>
  <c r="B53" i="1"/>
  <c r="B50" i="1"/>
  <c r="B52" i="1"/>
  <c r="B51" i="1"/>
  <c r="B34" i="1"/>
  <c r="B28" i="1"/>
  <c r="B36" i="1"/>
  <c r="B35" i="1"/>
  <c r="B39" i="1"/>
  <c r="B32" i="1"/>
  <c r="B11" i="1"/>
  <c r="B24" i="1"/>
  <c r="B14" i="1"/>
  <c r="B13" i="1"/>
  <c r="B12" i="1"/>
  <c r="B15" i="1" l="1"/>
  <c r="B21" i="1"/>
  <c r="B27" i="1" l="1"/>
  <c r="B10" i="1" s="1"/>
  <c r="B18" i="1"/>
  <c r="B9" i="1" l="1"/>
  <c r="B55" i="1" l="1"/>
</calcChain>
</file>

<file path=xl/sharedStrings.xml><?xml version="1.0" encoding="utf-8"?>
<sst xmlns="http://schemas.openxmlformats.org/spreadsheetml/2006/main" count="57" uniqueCount="57">
  <si>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</si>
  <si>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</si>
  <si>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</si>
  <si>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</si>
  <si>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</si>
  <si>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</si>
  <si>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Уборка лестничных клеток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</si>
  <si>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</si>
  <si>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</si>
  <si>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</si>
  <si>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</si>
  <si>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</si>
  <si>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4.2.3. Электроснабжение</t>
  </si>
  <si>
    <t>Осмотр линий электрических сетей на лестничных клетках</t>
  </si>
  <si>
    <t xml:space="preserve">Ревизия групповых щитков на лестничной клетке 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</si>
  <si>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</si>
  <si>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</si>
  <si>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</si>
  <si>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</si>
  <si>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Прочистка внутренней канализационной сети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</si>
  <si>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</si>
  <si>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</si>
  <si>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</si>
  <si>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</si>
  <si>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</si>
  <si>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</si>
  <si>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>Установка светильников под козырьками подъездов</t>
  </si>
  <si>
    <t xml:space="preserve"> о выполнении договора управления многоквартирным домом №4а по ул.Буденного</t>
  </si>
  <si>
    <t>Регулировка системы отопления</t>
  </si>
  <si>
    <t>Ремонт канализационной системы</t>
  </si>
  <si>
    <t>Ремонт системы ХВС</t>
  </si>
  <si>
    <t>Регулировка системы ГВС</t>
  </si>
  <si>
    <t>Замена стояков ХВС,ГВС</t>
  </si>
  <si>
    <t>Уборка техэтажа от мусора, крепление парапетного железа на кровле</t>
  </si>
  <si>
    <t>Замена ламп в подъездах</t>
  </si>
  <si>
    <t>Ремонт электропроводки в подвале</t>
  </si>
  <si>
    <t>Перенос фотореле дворового освещения</t>
  </si>
  <si>
    <t>Завоз песка в песочницу</t>
  </si>
  <si>
    <t>Уборка мусора и растительности с козырьков</t>
  </si>
  <si>
    <t>Ревизия, промывка, опрессовка, шайбирование системы отопления</t>
  </si>
  <si>
    <t>Установка урны</t>
  </si>
  <si>
    <t>Дезинфекция подъездов</t>
  </si>
  <si>
    <t>Покос травы на придомовой территории</t>
  </si>
  <si>
    <t>Ремонт отмостки над ливневой канализацией</t>
  </si>
  <si>
    <t>Спил аарийного дерева на придомовой территории</t>
  </si>
  <si>
    <t>Изготовление секций ограждения, покраска лавочек и ограждений</t>
  </si>
  <si>
    <t>Установка информационных стендов в подъездах</t>
  </si>
  <si>
    <t>4.2.4. Проверка вентканалов и дымоходов</t>
  </si>
  <si>
    <t xml:space="preserve">                                                                     за 2020 год.</t>
  </si>
  <si>
    <t xml:space="preserve">Ремонт кровли балкона </t>
  </si>
  <si>
    <t>Ремонт ступеней крыльца, цоколя, ремонт фасада, покраска фасада,  ремонт двери выхода на кровлю</t>
  </si>
  <si>
    <t>Замена участка лежака отопления в подвале</t>
  </si>
  <si>
    <t>Ремонт элеваторного узла</t>
  </si>
  <si>
    <t>Установка манометров на системе отопления</t>
  </si>
  <si>
    <t>Установка счетчика ХВС на вводе в дом</t>
  </si>
  <si>
    <t xml:space="preserve">Установка прожектора дворового освещения </t>
  </si>
  <si>
    <t>3. Задолженность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</si>
</sst>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workbookViewId="0">
      <selection activeCell="E12" sqref="E12"/>
    </sheetView>
  </sheetViews>
  <sheetFormatPr defaultRowHeight="14.4" x14ac:dyDescent="0.3"/>
  <cols>
    <col min="1" max="1" width="69.3320312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23</v>
      </c>
    </row>
    <row r="2" spans="1:10" ht="17.399999999999999" x14ac:dyDescent="0.3">
      <c r="A2" s="9" t="s">
        <v>27</v>
      </c>
      <c r="B2" s="9"/>
    </row>
    <row r="3" spans="1:10" ht="17.399999999999999" x14ac:dyDescent="0.3">
      <c r="A3" s="9" t="s">
        <v>9</v>
      </c>
      <c r="B3" s="9"/>
    </row>
    <row r="4" spans="1:10" ht="17.399999999999999" x14ac:dyDescent="0.3">
      <c r="A4" s="9" t="s">
        <v>48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7</v>
      </c>
    </row>
    <row r="7" spans="1:10" ht="20.399999999999999" customHeight="1" x14ac:dyDescent="0.3">
      <c r="A7" s="5" t="s">
        <v>1</v>
      </c>
      <c r="B7" s="11">
        <v>1362954.6</v>
      </c>
    </row>
    <row r="8" spans="1:10" ht="21" customHeight="1" x14ac:dyDescent="0.3">
      <c r="A8" s="5" t="s">
        <v>2</v>
      </c>
      <c r="B8" s="11">
        <v>1228677.22</v>
      </c>
    </row>
    <row r="9" spans="1:10" ht="19.95" customHeight="1" x14ac:dyDescent="0.3">
      <c r="A9" s="5" t="s">
        <v>56</v>
      </c>
      <c r="B9" s="6">
        <f>B8-B7</f>
        <v>-134277.38000000012</v>
      </c>
    </row>
    <row r="10" spans="1:10" ht="23.4" customHeight="1" x14ac:dyDescent="0.3">
      <c r="A10" s="5" t="s">
        <v>3</v>
      </c>
      <c r="B10" s="11">
        <f>B11+B27+B50+B53</f>
        <v>971014.06</v>
      </c>
    </row>
    <row r="11" spans="1:10" ht="23.4" customHeight="1" x14ac:dyDescent="0.3">
      <c r="A11" s="5" t="s">
        <v>4</v>
      </c>
      <c r="B11" s="12">
        <f>B12+B13+B16+B15+B23+B24+B26+B18+B14+B17+B19+B20+B21+B22+B25</f>
        <v>279616.01</v>
      </c>
    </row>
    <row r="12" spans="1:10" ht="21" customHeight="1" x14ac:dyDescent="0.3">
      <c r="A12" s="5" t="s">
        <v>5</v>
      </c>
      <c r="B12" s="3">
        <f>17515.11*4</f>
        <v>70060.44</v>
      </c>
      <c r="J12" s="10"/>
    </row>
    <row r="13" spans="1:10" ht="21.6" customHeight="1" x14ac:dyDescent="0.3">
      <c r="A13" s="5" t="s">
        <v>6</v>
      </c>
      <c r="B13" s="3">
        <f>8756.06*4</f>
        <v>35024.239999999998</v>
      </c>
    </row>
    <row r="14" spans="1:10" ht="21.6" customHeight="1" x14ac:dyDescent="0.3">
      <c r="A14" s="5" t="s">
        <v>41</v>
      </c>
      <c r="B14" s="3">
        <f>14518.9*2</f>
        <v>29037.8</v>
      </c>
    </row>
    <row r="15" spans="1:10" ht="36.75" customHeight="1" x14ac:dyDescent="0.3">
      <c r="A15" s="5" t="s">
        <v>33</v>
      </c>
      <c r="B15" s="3">
        <f>1752.77+720.01+222.69</f>
        <v>2695.47</v>
      </c>
    </row>
    <row r="16" spans="1:10" ht="21" customHeight="1" x14ac:dyDescent="0.3">
      <c r="A16" s="5" t="s">
        <v>22</v>
      </c>
      <c r="B16" s="3">
        <f>1695+5000</f>
        <v>6695</v>
      </c>
    </row>
    <row r="17" spans="1:2" ht="21" customHeight="1" x14ac:dyDescent="0.3">
      <c r="A17" s="5" t="s">
        <v>46</v>
      </c>
      <c r="B17" s="3">
        <v>14778.35</v>
      </c>
    </row>
    <row r="18" spans="1:2" ht="21" customHeight="1" x14ac:dyDescent="0.3">
      <c r="A18" s="5" t="s">
        <v>40</v>
      </c>
      <c r="B18" s="3">
        <f>5942.25</f>
        <v>5942.25</v>
      </c>
    </row>
    <row r="19" spans="1:2" ht="21" customHeight="1" x14ac:dyDescent="0.3">
      <c r="A19" s="5" t="s">
        <v>42</v>
      </c>
      <c r="B19" s="3">
        <v>9557.6</v>
      </c>
    </row>
    <row r="20" spans="1:2" ht="21" customHeight="1" x14ac:dyDescent="0.3">
      <c r="A20" s="5" t="s">
        <v>44</v>
      </c>
      <c r="B20" s="3">
        <f>2965.43+6000</f>
        <v>8965.43</v>
      </c>
    </row>
    <row r="21" spans="1:2" ht="37.799999999999997" customHeight="1" x14ac:dyDescent="0.3">
      <c r="A21" s="5" t="s">
        <v>45</v>
      </c>
      <c r="B21" s="3">
        <f>5332.42+28896.51</f>
        <v>34228.93</v>
      </c>
    </row>
    <row r="22" spans="1:2" ht="21" customHeight="1" x14ac:dyDescent="0.3">
      <c r="A22" s="5" t="s">
        <v>43</v>
      </c>
      <c r="B22" s="3">
        <f>1439.08+3000</f>
        <v>4439.08</v>
      </c>
    </row>
    <row r="23" spans="1:2" ht="21" customHeight="1" x14ac:dyDescent="0.3">
      <c r="A23" s="5" t="s">
        <v>37</v>
      </c>
      <c r="B23" s="3">
        <v>4509</v>
      </c>
    </row>
    <row r="24" spans="1:2" ht="37.200000000000003" customHeight="1" x14ac:dyDescent="0.3">
      <c r="A24" s="5" t="s">
        <v>50</v>
      </c>
      <c r="B24" s="3">
        <f>34647.59+1056.42</f>
        <v>35704.009999999995</v>
      </c>
    </row>
    <row r="25" spans="1:2" ht="18" customHeight="1" x14ac:dyDescent="0.3">
      <c r="A25" s="5" t="s">
        <v>49</v>
      </c>
      <c r="B25" s="3">
        <v>11000</v>
      </c>
    </row>
    <row r="26" spans="1:2" ht="19.2" customHeight="1" x14ac:dyDescent="0.3">
      <c r="A26" s="5" t="s">
        <v>38</v>
      </c>
      <c r="B26" s="3">
        <v>6978.41</v>
      </c>
    </row>
    <row r="27" spans="1:2" ht="18" x14ac:dyDescent="0.35">
      <c r="A27" s="8" t="s">
        <v>8</v>
      </c>
      <c r="B27" s="12">
        <f>B34+B41+B28+B49</f>
        <v>296005.32999999996</v>
      </c>
    </row>
    <row r="28" spans="1:2" ht="18" x14ac:dyDescent="0.35">
      <c r="A28" s="8" t="s">
        <v>10</v>
      </c>
      <c r="B28" s="12">
        <f>B32+B33+B29+B30+B31</f>
        <v>113734.94</v>
      </c>
    </row>
    <row r="29" spans="1:2" ht="18" x14ac:dyDescent="0.35">
      <c r="A29" s="8" t="s">
        <v>51</v>
      </c>
      <c r="B29" s="2">
        <f>8669.1+11154.25+5000</f>
        <v>24823.35</v>
      </c>
    </row>
    <row r="30" spans="1:2" ht="18" x14ac:dyDescent="0.35">
      <c r="A30" s="8" t="s">
        <v>52</v>
      </c>
      <c r="B30" s="2">
        <f>1003.28+1760.7+6000</f>
        <v>8763.98</v>
      </c>
    </row>
    <row r="31" spans="1:2" ht="18" x14ac:dyDescent="0.35">
      <c r="A31" s="8" t="s">
        <v>53</v>
      </c>
      <c r="B31" s="2">
        <f>4089.64+6000</f>
        <v>10089.64</v>
      </c>
    </row>
    <row r="32" spans="1:2" ht="18" x14ac:dyDescent="0.35">
      <c r="A32" s="8" t="s">
        <v>28</v>
      </c>
      <c r="B32" s="2">
        <f>836.41+302.7+1908.76+2545.02+159.06+2545.02+954.38+5634.25+1056.42+6028.82+352.12+352.14+352.14+176.07+176.07+352.14+1056.42</f>
        <v>24787.939999999995</v>
      </c>
    </row>
    <row r="33" spans="1:2" ht="36" x14ac:dyDescent="0.35">
      <c r="A33" s="22" t="s">
        <v>39</v>
      </c>
      <c r="B33" s="2">
        <v>45270.03</v>
      </c>
    </row>
    <row r="34" spans="1:2" ht="18" x14ac:dyDescent="0.35">
      <c r="A34" s="8" t="s">
        <v>11</v>
      </c>
      <c r="B34" s="12">
        <f>B35+B36+B38+B39+B40+B37</f>
        <v>89330.239999999991</v>
      </c>
    </row>
    <row r="35" spans="1:2" ht="18" x14ac:dyDescent="0.35">
      <c r="A35" s="8" t="s">
        <v>19</v>
      </c>
      <c r="B35" s="2">
        <f>1588.38+1588.38+1402.21+1045.51+2195.57+697.01+630.62+529.46+1056.42+2550.52+1408.56</f>
        <v>14692.640000000003</v>
      </c>
    </row>
    <row r="36" spans="1:2" ht="18" x14ac:dyDescent="0.35">
      <c r="A36" s="8" t="s">
        <v>29</v>
      </c>
      <c r="B36" s="2">
        <f>1394.01+4911.24+630.62+1261.25+2141.11+1056.42+3282.65+352.14+582.41</f>
        <v>15611.849999999999</v>
      </c>
    </row>
    <row r="37" spans="1:2" ht="18" x14ac:dyDescent="0.35">
      <c r="A37" s="8" t="s">
        <v>54</v>
      </c>
      <c r="B37" s="2">
        <v>11080</v>
      </c>
    </row>
    <row r="38" spans="1:2" ht="18" x14ac:dyDescent="0.35">
      <c r="A38" s="8" t="s">
        <v>30</v>
      </c>
      <c r="B38" s="2">
        <f>851.69+348.5+801.56+741.24+1058.92+900.08+787.02+287.89+582.41+2329.62+2259.56+909.19+352.14+10000</f>
        <v>22209.82</v>
      </c>
    </row>
    <row r="39" spans="1:2" ht="18" x14ac:dyDescent="0.35">
      <c r="A39" s="8" t="s">
        <v>31</v>
      </c>
      <c r="B39" s="2">
        <f>801.56+993.23+2207.19+630.62+630.62+582.41+630.62+302.7+1210.8+787.02+634.4+431.84+333.28+636.25+636.25+352.14</f>
        <v>11800.93</v>
      </c>
    </row>
    <row r="40" spans="1:2" ht="18" x14ac:dyDescent="0.35">
      <c r="A40" s="8" t="s">
        <v>32</v>
      </c>
      <c r="B40" s="2">
        <f>7935+6000</f>
        <v>13935</v>
      </c>
    </row>
    <row r="41" spans="1:2" ht="18" x14ac:dyDescent="0.35">
      <c r="A41" s="8" t="s">
        <v>12</v>
      </c>
      <c r="B41" s="12">
        <f>B46+B48+B42+B43+B44+B45+B47</f>
        <v>81168.240000000005</v>
      </c>
    </row>
    <row r="42" spans="1:2" ht="18" x14ac:dyDescent="0.35">
      <c r="A42" s="8" t="s">
        <v>35</v>
      </c>
      <c r="B42" s="2">
        <v>15402.94</v>
      </c>
    </row>
    <row r="43" spans="1:2" ht="18" x14ac:dyDescent="0.35">
      <c r="A43" s="8" t="s">
        <v>13</v>
      </c>
      <c r="B43" s="2">
        <f>4826+704.28</f>
        <v>5530.28</v>
      </c>
    </row>
    <row r="44" spans="1:2" ht="18" x14ac:dyDescent="0.35">
      <c r="A44" s="8" t="s">
        <v>14</v>
      </c>
      <c r="B44" s="2">
        <v>8228</v>
      </c>
    </row>
    <row r="45" spans="1:2" ht="18" x14ac:dyDescent="0.35">
      <c r="A45" s="8" t="s">
        <v>36</v>
      </c>
      <c r="B45" s="2">
        <f>4284.54+2817.13</f>
        <v>7101.67</v>
      </c>
    </row>
    <row r="46" spans="1:2" ht="18" x14ac:dyDescent="0.35">
      <c r="A46" s="8" t="s">
        <v>34</v>
      </c>
      <c r="B46" s="2">
        <f>258.43+848.01+458.5+411.75+314.45+204.15+356.71+172.05+1375.52+911.28+110+296.44+227.6+362.98+287.89+199.07+369.39+386.64+210.57+193.32+193.32+222.07+199.07</f>
        <v>8569.2099999999991</v>
      </c>
    </row>
    <row r="47" spans="1:2" ht="18" x14ac:dyDescent="0.35">
      <c r="A47" s="8" t="s">
        <v>55</v>
      </c>
      <c r="B47" s="2">
        <v>2215.7399999999998</v>
      </c>
    </row>
    <row r="48" spans="1:2" ht="18" x14ac:dyDescent="0.35">
      <c r="A48" s="8" t="s">
        <v>26</v>
      </c>
      <c r="B48" s="2">
        <f>32913.57+1206.83</f>
        <v>34120.400000000001</v>
      </c>
    </row>
    <row r="49" spans="1:2" ht="18" x14ac:dyDescent="0.35">
      <c r="A49" s="8" t="s">
        <v>47</v>
      </c>
      <c r="B49" s="12">
        <f>2226.89+2545.02+7000</f>
        <v>11771.91</v>
      </c>
    </row>
    <row r="50" spans="1:2" ht="18" x14ac:dyDescent="0.35">
      <c r="A50" s="8" t="s">
        <v>15</v>
      </c>
      <c r="B50" s="12">
        <f>B51+B52</f>
        <v>71572.28</v>
      </c>
    </row>
    <row r="51" spans="1:2" ht="18" x14ac:dyDescent="0.35">
      <c r="A51" s="8" t="s">
        <v>18</v>
      </c>
      <c r="B51" s="2">
        <f>1966.27*4</f>
        <v>7865.08</v>
      </c>
    </row>
    <row r="52" spans="1:2" ht="18" x14ac:dyDescent="0.35">
      <c r="A52" s="8" t="s">
        <v>17</v>
      </c>
      <c r="B52" s="2">
        <f>15926.8*4</f>
        <v>63707.199999999997</v>
      </c>
    </row>
    <row r="53" spans="1:2" ht="18" x14ac:dyDescent="0.35">
      <c r="A53" s="8" t="s">
        <v>16</v>
      </c>
      <c r="B53" s="12">
        <f>80955.11*4</f>
        <v>323820.44</v>
      </c>
    </row>
    <row r="54" spans="1:2" ht="36" x14ac:dyDescent="0.35">
      <c r="A54" s="13" t="s">
        <v>20</v>
      </c>
      <c r="B54" s="12">
        <v>-238058.59</v>
      </c>
    </row>
    <row r="55" spans="1:2" ht="36" x14ac:dyDescent="0.35">
      <c r="A55" s="13" t="s">
        <v>21</v>
      </c>
      <c r="B55" s="12">
        <f>B7-B10+B9+B54</f>
        <v>19604.56999999992</v>
      </c>
    </row>
    <row r="56" spans="1:2" ht="18" x14ac:dyDescent="0.35">
      <c r="A56" s="20"/>
      <c r="B56" s="19"/>
    </row>
    <row r="57" spans="1:2" s="16" customFormat="1" ht="18" x14ac:dyDescent="0.35">
      <c r="A57" s="21"/>
      <c r="B57" s="15"/>
    </row>
    <row r="58" spans="1:2" s="16" customFormat="1" ht="18" x14ac:dyDescent="0.35">
      <c r="A58" s="14"/>
      <c r="B58" s="15"/>
    </row>
    <row r="59" spans="1:2" s="16" customFormat="1" ht="17.399999999999999" x14ac:dyDescent="0.3">
      <c r="A59" s="18" t="s">
        <v>25</v>
      </c>
      <c r="B59" s="19" t="s">
        <v>24</v>
      </c>
    </row>
    <row r="60" spans="1:2" s="16" customFormat="1" ht="18" x14ac:dyDescent="0.35">
      <c r="A60" s="14"/>
      <c r="B60" s="15"/>
    </row>
    <row r="61" spans="1:2" s="16" customFormat="1" ht="18" x14ac:dyDescent="0.35">
      <c r="A61" s="14"/>
      <c r="B61" s="15"/>
    </row>
    <row r="62" spans="1:2" s="16" customFormat="1" ht="18" x14ac:dyDescent="0.35">
      <c r="A62" s="14"/>
      <c r="B62" s="15"/>
    </row>
    <row r="63" spans="1:2" s="16" customFormat="1" x14ac:dyDescent="0.3">
      <c r="B63" s="17"/>
    </row>
    <row r="64" spans="1:2" s="16" customFormat="1" x14ac:dyDescent="0.3">
      <c r="B64" s="17"/>
    </row>
    <row r="65" s="16" customFormat="1" x14ac:dyDescent="0.3"/>
    <row r="66" s="16" customFormat="1" x14ac:dyDescent="0.3"/>
    <row r="67" s="16" customFormat="1" x14ac:dyDescent="0.3"/>
  </sheetData>
  <phoneticPr fontId="4" type="noConversion"/>
  <pageMargins left="0.7" right="0.56999999999999995" top="0.75" bottom="0.75" header="0.3" footer="0.3"/>
  <pageSetup paperSize="9" scale="59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2020-06-03T07:56:03Z</cp:lastPrinted>
  <dcterms:created xsi:type="dcterms:W3CDTF">2006-09-16T00:00:00Z</dcterms:created>
  <dcterms:modified xsi:type="dcterms:W3CDTF">2022-10-07T12:24:23Z</dcterms:modified>
</cp:coreProperties>
</file>